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Oprava TV v žst. H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'SO01 - Oprava TV v žst. H...'!$C$121:$L$265</definedName>
    <definedName name="_xlnm.Print_Area" localSheetId="1">'SO01 - Oprava TV v žst. H...'!$C$4:$K$76,'SO01 - Oprava TV v žst. H...'!$C$82:$K$105,'SO01 - Oprava TV v žst. H...'!$C$111:$L$265</definedName>
    <definedName name="_xlnm.Print_Titles" localSheetId="1">'SO01 - Oprava TV v žst. H...'!$121:$121</definedName>
  </definedNames>
  <calcPr/>
</workbook>
</file>

<file path=xl/calcChain.xml><?xml version="1.0" encoding="utf-8"?>
<calcChain xmlns="http://schemas.openxmlformats.org/spreadsheetml/2006/main">
  <c i="2" l="1" r="K37"/>
  <c r="K36"/>
  <c i="1" r="BA95"/>
  <c i="2" r="K35"/>
  <c i="1" r="AZ95"/>
  <c i="2" r="BI263"/>
  <c r="BH263"/>
  <c r="BG263"/>
  <c r="BF263"/>
  <c r="X263"/>
  <c r="X262"/>
  <c r="V263"/>
  <c r="V262"/>
  <c r="T263"/>
  <c r="T262"/>
  <c r="P263"/>
  <c r="BI260"/>
  <c r="BH260"/>
  <c r="BG260"/>
  <c r="BF260"/>
  <c r="X260"/>
  <c r="V260"/>
  <c r="T260"/>
  <c r="P260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2"/>
  <c r="BH252"/>
  <c r="BG252"/>
  <c r="BF252"/>
  <c r="X252"/>
  <c r="V252"/>
  <c r="T252"/>
  <c r="P252"/>
  <c r="BI250"/>
  <c r="BH250"/>
  <c r="BG250"/>
  <c r="BF250"/>
  <c r="X250"/>
  <c r="V250"/>
  <c r="T250"/>
  <c r="P250"/>
  <c r="BI247"/>
  <c r="BH247"/>
  <c r="BG247"/>
  <c r="BF247"/>
  <c r="X247"/>
  <c r="V247"/>
  <c r="T247"/>
  <c r="P247"/>
  <c r="BI245"/>
  <c r="BH245"/>
  <c r="BG245"/>
  <c r="BF245"/>
  <c r="X245"/>
  <c r="V245"/>
  <c r="T245"/>
  <c r="P245"/>
  <c r="BI243"/>
  <c r="BH243"/>
  <c r="BG243"/>
  <c r="BF243"/>
  <c r="X243"/>
  <c r="V243"/>
  <c r="T243"/>
  <c r="P243"/>
  <c r="BI240"/>
  <c r="BH240"/>
  <c r="BG240"/>
  <c r="BF240"/>
  <c r="X240"/>
  <c r="V240"/>
  <c r="T240"/>
  <c r="P240"/>
  <c r="BI238"/>
  <c r="BH238"/>
  <c r="BG238"/>
  <c r="BF238"/>
  <c r="X238"/>
  <c r="V238"/>
  <c r="T238"/>
  <c r="P238"/>
  <c r="BI236"/>
  <c r="BH236"/>
  <c r="BG236"/>
  <c r="BF236"/>
  <c r="X236"/>
  <c r="V236"/>
  <c r="T236"/>
  <c r="P236"/>
  <c r="BI234"/>
  <c r="BH234"/>
  <c r="BG234"/>
  <c r="BF234"/>
  <c r="X234"/>
  <c r="V234"/>
  <c r="T234"/>
  <c r="P234"/>
  <c r="BI232"/>
  <c r="BH232"/>
  <c r="BG232"/>
  <c r="BF232"/>
  <c r="X232"/>
  <c r="V232"/>
  <c r="T232"/>
  <c r="P232"/>
  <c r="BI230"/>
  <c r="BH230"/>
  <c r="BG230"/>
  <c r="BF230"/>
  <c r="X230"/>
  <c r="V230"/>
  <c r="T230"/>
  <c r="P230"/>
  <c r="BI228"/>
  <c r="BH228"/>
  <c r="BG228"/>
  <c r="BF228"/>
  <c r="X228"/>
  <c r="V228"/>
  <c r="T228"/>
  <c r="P228"/>
  <c r="BI226"/>
  <c r="BH226"/>
  <c r="BG226"/>
  <c r="BF226"/>
  <c r="X226"/>
  <c r="V226"/>
  <c r="T226"/>
  <c r="P226"/>
  <c r="BI224"/>
  <c r="BH224"/>
  <c r="BG224"/>
  <c r="BF224"/>
  <c r="X224"/>
  <c r="V224"/>
  <c r="T224"/>
  <c r="P224"/>
  <c r="BI222"/>
  <c r="BH222"/>
  <c r="BG222"/>
  <c r="BF222"/>
  <c r="X222"/>
  <c r="V222"/>
  <c r="T222"/>
  <c r="P222"/>
  <c r="BI220"/>
  <c r="BH220"/>
  <c r="BG220"/>
  <c r="BF220"/>
  <c r="X220"/>
  <c r="V220"/>
  <c r="T220"/>
  <c r="P220"/>
  <c r="BI218"/>
  <c r="BH218"/>
  <c r="BG218"/>
  <c r="BF218"/>
  <c r="X218"/>
  <c r="V218"/>
  <c r="T218"/>
  <c r="P218"/>
  <c r="BI215"/>
  <c r="BH215"/>
  <c r="BG215"/>
  <c r="BF215"/>
  <c r="X215"/>
  <c r="X214"/>
  <c r="V215"/>
  <c r="V214"/>
  <c r="T215"/>
  <c r="T214"/>
  <c r="P215"/>
  <c r="BI212"/>
  <c r="BH212"/>
  <c r="BG212"/>
  <c r="BF212"/>
  <c r="X212"/>
  <c r="V212"/>
  <c r="T212"/>
  <c r="P212"/>
  <c r="BI210"/>
  <c r="BH210"/>
  <c r="BG210"/>
  <c r="BF210"/>
  <c r="X210"/>
  <c r="V210"/>
  <c r="T210"/>
  <c r="P210"/>
  <c r="BI208"/>
  <c r="BH208"/>
  <c r="BG208"/>
  <c r="BF208"/>
  <c r="X208"/>
  <c r="V208"/>
  <c r="T208"/>
  <c r="P208"/>
  <c r="BI206"/>
  <c r="BH206"/>
  <c r="BG206"/>
  <c r="BF206"/>
  <c r="X206"/>
  <c r="V206"/>
  <c r="T206"/>
  <c r="P206"/>
  <c r="BI204"/>
  <c r="BH204"/>
  <c r="BG204"/>
  <c r="BF204"/>
  <c r="X204"/>
  <c r="V204"/>
  <c r="T204"/>
  <c r="P204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8"/>
  <c r="BH198"/>
  <c r="BG198"/>
  <c r="BF198"/>
  <c r="X198"/>
  <c r="V198"/>
  <c r="T198"/>
  <c r="P198"/>
  <c r="BI196"/>
  <c r="BH196"/>
  <c r="BG196"/>
  <c r="BF196"/>
  <c r="X196"/>
  <c r="V196"/>
  <c r="T196"/>
  <c r="P196"/>
  <c r="BI194"/>
  <c r="BH194"/>
  <c r="BG194"/>
  <c r="BF194"/>
  <c r="X194"/>
  <c r="V194"/>
  <c r="T194"/>
  <c r="P194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2"/>
  <c r="BH162"/>
  <c r="BG162"/>
  <c r="BF162"/>
  <c r="X162"/>
  <c r="V162"/>
  <c r="T162"/>
  <c r="P162"/>
  <c r="BI159"/>
  <c r="BH159"/>
  <c r="BG159"/>
  <c r="BF159"/>
  <c r="X159"/>
  <c r="V159"/>
  <c r="T159"/>
  <c r="P159"/>
  <c r="BI157"/>
  <c r="BH157"/>
  <c r="BG157"/>
  <c r="BF157"/>
  <c r="X157"/>
  <c r="V157"/>
  <c r="T157"/>
  <c r="P157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7"/>
  <c r="BH127"/>
  <c r="BG127"/>
  <c r="BF127"/>
  <c r="X127"/>
  <c r="V127"/>
  <c r="T127"/>
  <c r="P127"/>
  <c r="BI125"/>
  <c r="BH125"/>
  <c r="BG125"/>
  <c r="BF125"/>
  <c r="X125"/>
  <c r="V125"/>
  <c r="T125"/>
  <c r="P125"/>
  <c r="J119"/>
  <c r="F118"/>
  <c r="F116"/>
  <c r="E114"/>
  <c r="J90"/>
  <c r="F89"/>
  <c r="F87"/>
  <c r="E85"/>
  <c r="J19"/>
  <c r="E19"/>
  <c r="J89"/>
  <c r="J18"/>
  <c r="J16"/>
  <c r="E16"/>
  <c r="F90"/>
  <c r="J15"/>
  <c r="J10"/>
  <c r="J116"/>
  <c i="1" r="L90"/>
  <c r="AM90"/>
  <c r="AM89"/>
  <c r="L89"/>
  <c r="AM87"/>
  <c r="L87"/>
  <c r="L85"/>
  <c r="L84"/>
  <c i="2" r="K198"/>
  <c r="BE198"/>
  <c r="K141"/>
  <c r="BE141"/>
  <c r="K137"/>
  <c r="BE137"/>
  <c r="K162"/>
  <c r="BE162"/>
  <c r="Q226"/>
  <c r="R218"/>
  <c r="Q247"/>
  <c r="R131"/>
  <c r="Q212"/>
  <c r="R178"/>
  <c r="R125"/>
  <c r="R200"/>
  <c r="Q170"/>
  <c r="Q127"/>
  <c r="Q206"/>
  <c r="R155"/>
  <c r="R247"/>
  <c r="R202"/>
  <c r="Q129"/>
  <c r="R194"/>
  <c r="Q155"/>
  <c r="Q240"/>
  <c r="Q232"/>
  <c r="BK256"/>
  <c r="BK182"/>
  <c r="K230"/>
  <c r="BE230"/>
  <c r="BK151"/>
  <c r="K245"/>
  <c r="BE245"/>
  <c r="K188"/>
  <c r="BE188"/>
  <c r="BK234"/>
  <c r="K145"/>
  <c r="BE145"/>
  <c r="K215"/>
  <c r="BE215"/>
  <c r="K200"/>
  <c r="BE200"/>
  <c r="BK166"/>
  <c r="R220"/>
  <c r="R212"/>
  <c r="R192"/>
  <c r="R141"/>
  <c r="Q192"/>
  <c r="K34"/>
  <c r="K184"/>
  <c r="BE184"/>
  <c r="BK174"/>
  <c r="Q222"/>
  <c r="Q194"/>
  <c r="R151"/>
  <c r="Q228"/>
  <c r="Q208"/>
  <c r="Q131"/>
  <c r="R204"/>
  <c r="Q172"/>
  <c r="Q125"/>
  <c r="R196"/>
  <c r="Q141"/>
  <c r="Q204"/>
  <c r="Q157"/>
  <c r="Q196"/>
  <c r="R148"/>
  <c r="Q238"/>
  <c r="R230"/>
  <c r="Q186"/>
  <c r="BK232"/>
  <c r="K250"/>
  <c r="BE250"/>
  <c r="BK258"/>
  <c r="BK218"/>
  <c r="K247"/>
  <c r="BE247"/>
  <c r="K206"/>
  <c r="BE206"/>
  <c r="BK236"/>
  <c r="K170"/>
  <c r="BE170"/>
  <c r="K157"/>
  <c r="BE157"/>
  <c r="R129"/>
  <c r="Q190"/>
  <c r="Q148"/>
  <c r="Q258"/>
  <c r="R172"/>
  <c r="R243"/>
  <c r="Q168"/>
  <c r="R198"/>
  <c r="R159"/>
  <c r="F36"/>
  <c r="R222"/>
  <c r="R252"/>
  <c r="R164"/>
  <c r="Q220"/>
  <c r="Q164"/>
  <c r="R263"/>
  <c r="K210"/>
  <c r="BE210"/>
  <c r="K178"/>
  <c r="BE178"/>
  <c r="R238"/>
  <c r="Q176"/>
  <c r="Q184"/>
  <c r="Q263"/>
  <c r="Q215"/>
  <c r="Q180"/>
  <c r="R127"/>
  <c r="Q198"/>
  <c r="Q159"/>
  <c r="R250"/>
  <c r="R170"/>
  <c r="R135"/>
  <c r="R182"/>
  <c r="Q200"/>
  <c r="R180"/>
  <c r="Q133"/>
  <c r="R240"/>
  <c r="R234"/>
  <c r="R176"/>
  <c r="K204"/>
  <c r="BE204"/>
  <c r="BK243"/>
  <c r="BK208"/>
  <c r="BK240"/>
  <c r="K131"/>
  <c r="BE131"/>
  <c r="BK212"/>
  <c r="K143"/>
  <c r="BE143"/>
  <c r="BK196"/>
  <c r="F35"/>
  <c r="BK125"/>
  <c r="BK164"/>
  <c r="BK133"/>
  <c r="Q224"/>
  <c r="Q252"/>
  <c r="R143"/>
  <c r="Q250"/>
  <c r="R210"/>
  <c r="R157"/>
  <c r="R258"/>
  <c r="Q178"/>
  <c r="Q137"/>
  <c r="R186"/>
  <c r="Q139"/>
  <c r="R206"/>
  <c r="R153"/>
  <c r="R188"/>
  <c r="Q153"/>
  <c r="Q243"/>
  <c r="Q234"/>
  <c r="R226"/>
  <c r="BK263"/>
  <c r="BK153"/>
  <c r="BK238"/>
  <c r="BK252"/>
  <c r="K194"/>
  <c r="BE194"/>
  <c r="BK202"/>
  <c r="K172"/>
  <c r="BE172"/>
  <c r="BK176"/>
  <c r="BK186"/>
  <c r="BK148"/>
  <c r="Q162"/>
  <c r="F34"/>
  <c r="BK190"/>
  <c r="BK168"/>
  <c r="K127"/>
  <c r="BE127"/>
  <c r="BK159"/>
  <c r="K180"/>
  <c r="BE180"/>
  <c r="BK192"/>
  <c r="BK247"/>
  <c r="Q218"/>
  <c r="R168"/>
  <c r="R208"/>
  <c r="Q188"/>
  <c r="Q151"/>
  <c r="Q135"/>
  <c r="Q202"/>
  <c r="R166"/>
  <c r="R260"/>
  <c r="Q210"/>
  <c r="R162"/>
  <c r="Q174"/>
  <c r="Q145"/>
  <c r="R256"/>
  <c r="R236"/>
  <c r="R232"/>
  <c r="R224"/>
  <c r="K226"/>
  <c r="BE226"/>
  <c r="K135"/>
  <c r="BE135"/>
  <c r="BK228"/>
  <c r="K129"/>
  <c r="BE129"/>
  <c r="K224"/>
  <c r="BE224"/>
  <c r="BK260"/>
  <c r="BK220"/>
  <c r="BK222"/>
  <c r="BK139"/>
  <c r="BK155"/>
  <c r="R228"/>
  <c r="Q256"/>
  <c r="Q182"/>
  <c r="R137"/>
  <c r="R215"/>
  <c r="R174"/>
  <c i="1" r="AU94"/>
  <c i="2" r="Q166"/>
  <c r="R133"/>
  <c r="Q245"/>
  <c r="R145"/>
  <c r="Q260"/>
  <c r="R184"/>
  <c r="R139"/>
  <c r="R190"/>
  <c r="Q143"/>
  <c r="R245"/>
  <c r="Q236"/>
  <c r="Q230"/>
  <c r="F37"/>
  <c l="1" r="V124"/>
  <c r="R124"/>
  <c r="T150"/>
  <c r="R150"/>
  <c r="J97"/>
  <c r="V161"/>
  <c r="X161"/>
  <c r="V217"/>
  <c r="X217"/>
  <c r="V242"/>
  <c r="R242"/>
  <c r="J101"/>
  <c r="X249"/>
  <c r="BK255"/>
  <c r="K255"/>
  <c r="K103"/>
  <c r="X255"/>
  <c r="T124"/>
  <c r="Q124"/>
  <c r="V150"/>
  <c r="Q150"/>
  <c r="I97"/>
  <c r="T161"/>
  <c r="R161"/>
  <c r="J98"/>
  <c r="T217"/>
  <c r="Q217"/>
  <c r="I100"/>
  <c r="X242"/>
  <c r="V249"/>
  <c r="Q249"/>
  <c r="I102"/>
  <c r="V255"/>
  <c r="R255"/>
  <c r="J103"/>
  <c r="X124"/>
  <c r="X150"/>
  <c r="Q161"/>
  <c r="I98"/>
  <c r="R217"/>
  <c r="J100"/>
  <c r="T242"/>
  <c r="Q242"/>
  <c r="I101"/>
  <c r="T249"/>
  <c r="R249"/>
  <c r="J102"/>
  <c r="T255"/>
  <c r="Q255"/>
  <c r="I103"/>
  <c r="R214"/>
  <c r="J99"/>
  <c r="BK262"/>
  <c r="K262"/>
  <c r="K104"/>
  <c r="Q214"/>
  <c r="I99"/>
  <c r="Q262"/>
  <c r="I104"/>
  <c r="R262"/>
  <c r="J104"/>
  <c r="J87"/>
  <c r="J118"/>
  <c i="1" r="AY95"/>
  <c i="2" r="F119"/>
  <c i="1" r="BD95"/>
  <c r="BE95"/>
  <c r="BC95"/>
  <c r="BF95"/>
  <c i="2" r="BK178"/>
  <c r="BK141"/>
  <c r="K260"/>
  <c r="BE260"/>
  <c r="K168"/>
  <c r="BE168"/>
  <c r="K252"/>
  <c r="BE252"/>
  <c r="BK143"/>
  <c r="BK210"/>
  <c i="1" r="BC94"/>
  <c r="W30"/>
  <c i="2" r="BK184"/>
  <c r="K234"/>
  <c r="BE234"/>
  <c r="K155"/>
  <c r="BE155"/>
  <c r="BK194"/>
  <c r="K196"/>
  <c r="BE196"/>
  <c r="BK224"/>
  <c r="BK206"/>
  <c r="BK137"/>
  <c r="K192"/>
  <c r="BE192"/>
  <c r="K174"/>
  <c r="BE174"/>
  <c r="K256"/>
  <c r="BE256"/>
  <c r="K232"/>
  <c r="BE232"/>
  <c r="BK180"/>
  <c r="K236"/>
  <c r="BE236"/>
  <c r="BK170"/>
  <c r="BK250"/>
  <c r="BK249"/>
  <c r="K249"/>
  <c r="K102"/>
  <c r="K182"/>
  <c r="BE182"/>
  <c r="BK135"/>
  <c r="K263"/>
  <c r="BE263"/>
  <c r="K218"/>
  <c r="BE218"/>
  <c r="K228"/>
  <c r="BE228"/>
  <c r="K243"/>
  <c r="BE243"/>
  <c i="1" r="BD94"/>
  <c r="W31"/>
  <c i="2" r="BK215"/>
  <c r="BK214"/>
  <c r="K214"/>
  <c r="K99"/>
  <c r="K176"/>
  <c r="BE176"/>
  <c r="K186"/>
  <c r="BE186"/>
  <c r="BK127"/>
  <c r="K159"/>
  <c r="BE159"/>
  <c r="K164"/>
  <c r="BE164"/>
  <c r="BK162"/>
  <c r="K238"/>
  <c r="BE238"/>
  <c r="BK245"/>
  <c r="BK242"/>
  <c r="K242"/>
  <c r="K101"/>
  <c r="BK200"/>
  <c r="K125"/>
  <c r="BE125"/>
  <c i="1" r="BF94"/>
  <c r="W33"/>
  <c i="2" r="BK145"/>
  <c r="BK188"/>
  <c r="BK230"/>
  <c i="1" r="BE94"/>
  <c r="W32"/>
  <c i="2" r="BK226"/>
  <c r="BK131"/>
  <c r="K139"/>
  <c r="BE139"/>
  <c r="K240"/>
  <c r="BE240"/>
  <c r="K202"/>
  <c r="BE202"/>
  <c r="K166"/>
  <c r="BE166"/>
  <c r="K220"/>
  <c r="BE220"/>
  <c r="K153"/>
  <c r="BE153"/>
  <c r="BK204"/>
  <c r="K151"/>
  <c r="BE151"/>
  <c r="BK198"/>
  <c r="BK129"/>
  <c r="BK157"/>
  <c r="BK150"/>
  <c r="K150"/>
  <c r="K97"/>
  <c r="BK172"/>
  <c r="K133"/>
  <c r="BE133"/>
  <c r="K190"/>
  <c r="BE190"/>
  <c r="K208"/>
  <c r="BE208"/>
  <c r="K148"/>
  <c r="BE148"/>
  <c r="K212"/>
  <c r="BE212"/>
  <c r="K222"/>
  <c r="BE222"/>
  <c r="K258"/>
  <c r="BE258"/>
  <c l="1" r="X123"/>
  <c r="X122"/>
  <c r="T123"/>
  <c r="T122"/>
  <c i="1" r="AW95"/>
  <c i="2" r="Q123"/>
  <c r="Q122"/>
  <c r="I94"/>
  <c r="K28"/>
  <c i="1" r="AS95"/>
  <c i="2" r="R123"/>
  <c r="R122"/>
  <c r="J94"/>
  <c r="K29"/>
  <c i="1" r="AT95"/>
  <c i="2" r="V123"/>
  <c r="V122"/>
  <c r="J96"/>
  <c r="I96"/>
  <c r="BK124"/>
  <c r="K124"/>
  <c r="K96"/>
  <c r="BK161"/>
  <c r="K161"/>
  <c r="K98"/>
  <c r="BK217"/>
  <c r="K217"/>
  <c r="K100"/>
  <c i="1" r="AS94"/>
  <c r="AW94"/>
  <c r="AT94"/>
  <c i="2" r="F33"/>
  <c i="1" r="BB95"/>
  <c r="BB94"/>
  <c r="AX94"/>
  <c r="AK29"/>
  <c r="AY94"/>
  <c r="AK30"/>
  <c r="BA94"/>
  <c i="2" r="K33"/>
  <c i="1" r="AX95"/>
  <c r="AV95"/>
  <c r="AZ94"/>
  <c i="2" l="1" r="I95"/>
  <c r="J95"/>
  <c r="BK123"/>
  <c r="BK122"/>
  <c r="K122"/>
  <c r="K30"/>
  <c i="1" r="AG95"/>
  <c r="AG94"/>
  <c r="AK26"/>
  <c r="AK35"/>
  <c r="AV94"/>
  <c r="AN94"/>
  <c r="W29"/>
  <c i="2" l="1" r="K39"/>
  <c r="K94"/>
  <c r="K123"/>
  <c r="K95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<sst xmlns="http://schemas.openxmlformats.org/spreadsheetml/2006/main">
  <si>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</si>
  <si>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</si>
  <si>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</si>
  <si>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</si>
  <si>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</si>
  <si>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</si>
  <si>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{d934c563-e484-450a-9290-890e85df9bff}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</si>
  <si>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</si>
  <si>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</si>
  <si>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</si>
  <si>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</si>
  <si>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</si>
  <si>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</si>
  <si>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</si>
  <si>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</si>
  <si>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</si>
  <si>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</si>
  <si>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</si>
  <si>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žst. Horní Lideč</t>
  </si>
  <si>
    <t>KSO:</t>
  </si>
  <si>
    <t>828</t>
  </si>
  <si>
    <t>CC-CZ:</t>
  </si>
  <si>
    <t>Místo:</t>
  </si>
  <si>
    <t>Horní Lideč</t>
  </si>
  <si>
    <t>Datum:</t>
  </si>
  <si>
    <t>9. 3. 2023</t>
  </si>
  <si>
    <t>Zadavatel:</t>
  </si>
  <si>
    <t>IČ:</t>
  </si>
  <si>
    <t>SŽ, s.o. OŘ Ostrava SEE Olomouc</t>
  </si>
  <si>
    <t>DIČ:</t>
  </si>
  <si>
    <t>Uchazeč:</t>
  </si>
  <si>
    <t>Vyplň údaj</t>
  </si>
  <si>
    <t>Projektant:</t>
  </si>
  <si>
    <t xml:space="preserve"> </t>
  </si>
  <si>
    <t>Zpracovatel:</t>
  </si>
  <si>
    <t>Bc. Pavel Kotrle</t>
  </si>
  <si>
    <t>Poznámka:</t>
  </si>
  <si>
    <t xml:space="preserve">Soupis prací je sestaven s využitím cenové soustavy Sborník pro údržbu a opravy železniční infrastruktury - viz https://www.sfdi.cz/pravidla-metodiky-a-ceniky/cenove-databaze/  _x000d_
Sborník pro údržbu a opravy železniční infrastruktury (dále jen Sborník) je zpracován v souladu s obecně platnými právními předpisy a technickými předpisy, _x000d_
s interními předpisy a technickými kvalitativními podmínkami (TKP) správce železniční infrastruktury podle oborové příslušnosti v platném znění a v souladu s vyhláškou._x000d_
Pravidla a metodické pokyny pro použití Sborníku jsou závazná pro všechny organizační jednotky Správy železnic, s. o., _x000d_
projektanty, dodavatelské firmy a jiné organizace a společnosti, které připravují, spravují, schvalují či realizují údržbu nebo opravy staveb celostátních a regionálních drah s veřejnou dopravou._x000d_
Správce sborníku je společnost ÚRS CZ, a.s. Kontaktní adresa ÚRS CZ, a.s.: sbornik.uozi@urs.cz_x000d_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</si>
  <si>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</si>
  <si>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</si>
  <si>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</si>
  <si>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</si>
  <si>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</si>
  <si>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</si>
  <si>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</si>
  <si>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</si>
  <si>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</si>
  <si>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</si>
  <si>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</si>
  <si>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</si>
  <si>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</si>
  <si>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</si>
  <si>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</si>
  <si>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</si>
  <si>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</si>
  <si>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</si>
  <si>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</si>
  <si>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</si>
  <si>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</si>
  <si>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</si>
  <si>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</si>
  <si>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</si>
  <si>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</si>
  <si>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</si>
  <si>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</si>
  <si>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</si>
  <si>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</si>
  <si>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</si>
  <si>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</si>
  <si>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</si>
  <si>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</si>
  <si>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</si>
  <si>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</si>
  <si>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</si>
  <si>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</si>
  <si>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</si>
  <si>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</si>
  <si>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</si>
  <si>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</si>
  <si>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</si>
  <si>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</si>
  <si>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</si>
  <si>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</si>
  <si>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</si>
  <si>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</si>
  <si>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</si>
  <si>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</si>
  <si>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</si>
  <si>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</si>
  <si>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 xml:space="preserve">Soupis prací je sestaven s využitím cenové soustavy Sborník pro údržbu a opravy železniční infrastruktury - viz https://www.sfdi.cz/pravidla-metodiky-a-ceniky/cenove-databaze/   Sborník pro údržbu a opravy železniční infrastruktury (dále jen Sborník) je zpracován v souladu s obecně platnými právními předpisy a technickými předpisy,  s interními předpisy a technickými kvalitativními podmínkami (TKP) správce železniční infrastruktury podle oborové příslušnosti v platném znění a v souladu s vyhláškou. Pravidla a metodické pokyny pro použití Sborníku jsou závazná pro všechny organizační jednotky Správy železnic, s. o.,  projektanty, dodavatelské firmy a jiné organizace a společnosti, které připravují, spravují, schvalují či realizují údržbu nebo opravy staveb celostátních a regionálních drah s veřejnou dopravou. Správce sborníku je společnost ÚRS CZ, a.s. Kontaktní adresa ÚRS CZ, a.s.: sbornik.uozi@urs.cz 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</si>
  <si>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</si>
  <si>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</si>
  <si>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</si>
  <si>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</si>
  <si>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</si>
  <si>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</si>
  <si>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</si>
  <si>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</si>
  <si>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</si>
  <si>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HSV</t>
  </si>
  <si>
    <t xml:space="preserve">    01 - Základy TV</t>
  </si>
  <si>
    <t xml:space="preserve">    02 - Stožáry TV</t>
  </si>
  <si>
    <t xml:space="preserve">    03 - Vodiče TV</t>
  </si>
  <si>
    <t xml:space="preserve">    04 - Nátěry TV</t>
  </si>
  <si>
    <t xml:space="preserve">    05 - Demontáže TV</t>
  </si>
  <si>
    <t xml:space="preserve">    06 - Revize, zkoušky a měření TV</t>
  </si>
  <si>
    <t xml:space="preserve">    07 - Různé TV</t>
  </si>
  <si>
    <t xml:space="preserve">    08 - Poplatky za skládky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</si>
  <si>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</si>
  <si>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</si>
  <si>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</si>
  <si>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</si>
  <si>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</si>
  <si>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</si>
  <si>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</si>
  <si>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</si>
  <si>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</si>
  <si>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</si>
  <si>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</si>
  <si>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</si>
  <si>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</si>
  <si>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</si>
  <si>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</si>
  <si>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</si>
  <si>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</si>
  <si>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</si>
  <si>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</si>
  <si>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</si>
  <si>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01</t>
  </si>
  <si>
    <t>Základy TV</t>
  </si>
  <si>
    <t>32</t>
  </si>
  <si>
    <t>K</t>
  </si>
  <si>
    <t>7497150510</t>
  </si>
  <si>
    <t>Zhotovení základu trakčního vedení včetně geodet. bodu, vytyčení a sondy, výkop zemina tř. 2 až 4 hloubeného</t>
  </si>
  <si>
    <t>m3</t>
  </si>
  <si>
    <t>Sborník UOŽI 01 2023</t>
  </si>
  <si>
    <t>512</t>
  </si>
  <si>
    <t>1328258336</t>
  </si>
  <si>
    <t>PP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</si>
  <si>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</si>
  <si>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33</t>
  </si>
  <si>
    <t>M</t>
  </si>
  <si>
    <t>7497100020</t>
  </si>
  <si>
    <t xml:space="preserve">Základy trakčního vedení  Hloubený základ TV - materiál</t>
  </si>
  <si>
    <t>-1359521309</t>
  </si>
  <si>
    <t>34</t>
  </si>
  <si>
    <t>7497100060</t>
  </si>
  <si>
    <t xml:space="preserve">Základy trakčního vedení  Výztuž pro základ TV - jednodílná</t>
  </si>
  <si>
    <t>kus</t>
  </si>
  <si>
    <t>-1642206866</t>
  </si>
  <si>
    <t>4</t>
  </si>
  <si>
    <t>7497100070</t>
  </si>
  <si>
    <t xml:space="preserve">Základy trakčního vedení  Svorník kotevní kovaný pro základ TV vč. povrch. úpravy dle TKP</t>
  </si>
  <si>
    <t>1768599646</t>
  </si>
  <si>
    <t>5</t>
  </si>
  <si>
    <t>7497100080</t>
  </si>
  <si>
    <t xml:space="preserve">Základy trakčního vedení  Svorníkový koš pro základ TV</t>
  </si>
  <si>
    <t>699772583</t>
  </si>
  <si>
    <t>7</t>
  </si>
  <si>
    <t>7497152510</t>
  </si>
  <si>
    <t>Povrchová úprava stávajícího základu trakčního vedení tmelem</t>
  </si>
  <si>
    <t>m2</t>
  </si>
  <si>
    <t>476316786</t>
  </si>
  <si>
    <t>6</t>
  </si>
  <si>
    <t>7497100110</t>
  </si>
  <si>
    <t xml:space="preserve">Základy trakčního vedení  Materiál pro úpravu stávajícího základu TV - povrchový tmel</t>
  </si>
  <si>
    <t>122712800</t>
  </si>
  <si>
    <t>8</t>
  </si>
  <si>
    <t>7497153010</t>
  </si>
  <si>
    <t>Obetonování stávajícího základu trakčního vedení včetně výkopu, vrtání, svařování, záhozu</t>
  </si>
  <si>
    <t>1198453927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</si>
  <si>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</si>
  <si>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9</t>
  </si>
  <si>
    <t>7497100120</t>
  </si>
  <si>
    <t xml:space="preserve">Základy trakčního vedení  Materiál pro obetonování stávajícího základu TV-beton,výztuže,sítě KARI</t>
  </si>
  <si>
    <t>367015830</t>
  </si>
  <si>
    <t>12</t>
  </si>
  <si>
    <t>7497655010</t>
  </si>
  <si>
    <t>Tažné hnací vozidlo k pracovním soupravám pro montáž a demontáž</t>
  </si>
  <si>
    <t>hod</t>
  </si>
  <si>
    <t>265906205</t>
  </si>
  <si>
    <t>Tažné hnací vozidlo k pracovním soupravám pro montáž a demontáž - obsahuje i veškeré výkony tažného hnacího vozidla pro posun montážní techniky v kolejišti</t>
  </si>
  <si>
    <t>11</t>
  </si>
  <si>
    <t>9902300300</t>
  </si>
  <si>
    <t>Doprava jednosměrná mechanizací o nosnosti přes 3,5 t sypanin (kameniva, písku, suti, dlažebních kostek, atd.) do 30 km</t>
  </si>
  <si>
    <t>t</t>
  </si>
  <si>
    <t>-1722318426</t>
  </si>
  <si>
    <t>Doprava jednosměrná mechanizací o nosnosti přes 3,5 t sypanin (kameniva, písku, suti, dlažebních kostek,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</si>
  <si>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</t>
  </si>
  <si>
    <t>Poznámka k položce:_x000d_
Měrnou jednotkou je t přepravovaného materiálu.</t>
  </si>
  <si>
    <t>10</t>
  </si>
  <si>
    <t>9902900100</t>
  </si>
  <si>
    <t>Naložení sypanin, drobného kusového materiálu, suti</t>
  </si>
  <si>
    <t>-796014848</t>
  </si>
  <si>
    <t xml:space="preserve">Naložení sypanin, drobného kusového materiálu, suti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</si>
  <si>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02</t>
  </si>
  <si>
    <t>Stožáry TV</t>
  </si>
  <si>
    <t>14</t>
  </si>
  <si>
    <t>7497200440</t>
  </si>
  <si>
    <t xml:space="preserve">Stožáry trakčního vedení  Stožár TV - typ ( BP 11m ) vč. podlití</t>
  </si>
  <si>
    <t>984188330</t>
  </si>
  <si>
    <t>13</t>
  </si>
  <si>
    <t>7497251050</t>
  </si>
  <si>
    <t>Montáž stožárů trakčního vedení výšky do do 16 m, typ BP</t>
  </si>
  <si>
    <t>-805041925</t>
  </si>
  <si>
    <t>Montáž stožárů trakčního vedení výšky do do 16 m, typ BP - včetně konečné regulace po zatížení</t>
  </si>
  <si>
    <t>7497200600</t>
  </si>
  <si>
    <t xml:space="preserve">Stožáry trakčního vedení  Hlavička na základ TV typu HP</t>
  </si>
  <si>
    <t>2020068368</t>
  </si>
  <si>
    <t>16</t>
  </si>
  <si>
    <t>7497258015</t>
  </si>
  <si>
    <t>Montáž hlavičky na základ trakčního vedení typ HP</t>
  </si>
  <si>
    <t>-719465502</t>
  </si>
  <si>
    <t>17</t>
  </si>
  <si>
    <t>2061742535</t>
  </si>
  <si>
    <t>03</t>
  </si>
  <si>
    <t>Vodiče TV</t>
  </si>
  <si>
    <t>18</t>
  </si>
  <si>
    <t>7497300030</t>
  </si>
  <si>
    <t xml:space="preserve">Vodiče trakčního vedení  Závěs na konzole s přídavným lanem</t>
  </si>
  <si>
    <t>2066579023</t>
  </si>
  <si>
    <t>19</t>
  </si>
  <si>
    <t>7497350025</t>
  </si>
  <si>
    <t>Montáž závěsu na konzole s přídavným lanem</t>
  </si>
  <si>
    <t>-624547067</t>
  </si>
  <si>
    <t>20</t>
  </si>
  <si>
    <t>7497300050</t>
  </si>
  <si>
    <t xml:space="preserve">Vodiče trakčního vedení  Příplatek 2x plastový izolátor do ramena TV nebo SIK-u</t>
  </si>
  <si>
    <t>-1211087815</t>
  </si>
  <si>
    <t>7497350720</t>
  </si>
  <si>
    <t>Výšková regulace troleje</t>
  </si>
  <si>
    <t>m</t>
  </si>
  <si>
    <t>-116173594</t>
  </si>
  <si>
    <t>22</t>
  </si>
  <si>
    <t>7497350734</t>
  </si>
  <si>
    <t>Montáž definitivní regulace pohyblivého kotvení nosného lana a troleje</t>
  </si>
  <si>
    <t>1633859925</t>
  </si>
  <si>
    <t>23</t>
  </si>
  <si>
    <t>7497350750</t>
  </si>
  <si>
    <t>Zajištění kotvení nosného lana a troleje všech sestavení</t>
  </si>
  <si>
    <t>-1353009320</t>
  </si>
  <si>
    <t>35</t>
  </si>
  <si>
    <t>7497350760</t>
  </si>
  <si>
    <t>Zkouška trakčního vedení vlastností mechanických</t>
  </si>
  <si>
    <t>km</t>
  </si>
  <si>
    <t>-1106671933</t>
  </si>
  <si>
    <t>Zkouška trakčního vedení vlastností mechanických - prvotní zkouška dodaného zařízení podle TKP</t>
  </si>
  <si>
    <t>36</t>
  </si>
  <si>
    <t>7497350765</t>
  </si>
  <si>
    <t>Zkouška trakčního vedení vlastností elektrických</t>
  </si>
  <si>
    <t>2038509961</t>
  </si>
  <si>
    <t>Zkouška trakčního vedení vlastností elektrických - prvotní zkouška dodaného zařízení podle TKP</t>
  </si>
  <si>
    <t>26</t>
  </si>
  <si>
    <t>7497301150</t>
  </si>
  <si>
    <t xml:space="preserve">Vodiče trakčního vedení  Pohon odpojovače motorový</t>
  </si>
  <si>
    <t>-382275035</t>
  </si>
  <si>
    <t>27</t>
  </si>
  <si>
    <t>7497301160</t>
  </si>
  <si>
    <t xml:space="preserve">Vodiče trakčního vedení  Pohon odpojovače ruční</t>
  </si>
  <si>
    <t>2141116031</t>
  </si>
  <si>
    <t>28</t>
  </si>
  <si>
    <t>7497301190</t>
  </si>
  <si>
    <t xml:space="preserve">Vodiče trakčního vedení  Odpojovač nebo odpínač s uzemňovacím nožem na stož. TV</t>
  </si>
  <si>
    <t>-598565586</t>
  </si>
  <si>
    <t>30</t>
  </si>
  <si>
    <t>7497350990</t>
  </si>
  <si>
    <t>Montáž odpojovače nebo odpínače, příp. s uzemňovacím nožem na stožár trakčního vedení</t>
  </si>
  <si>
    <t>-570249987</t>
  </si>
  <si>
    <t>37</t>
  </si>
  <si>
    <t>7497301240</t>
  </si>
  <si>
    <t xml:space="preserve">Vodiče trakčního vedení  Kotvení dvou dvojitých svodů z odpoj. s připoj. na TV - BP</t>
  </si>
  <si>
    <t>-115091387</t>
  </si>
  <si>
    <t>31</t>
  </si>
  <si>
    <t>7497351025</t>
  </si>
  <si>
    <t>Montáž kotvení svodu z odpojovače s připojením na trakční vedení dvou dvojitých na stožár BP</t>
  </si>
  <si>
    <t>1409644079</t>
  </si>
  <si>
    <t>38</t>
  </si>
  <si>
    <t>7497301800</t>
  </si>
  <si>
    <t xml:space="preserve">Vodiče trakčního vedení  Materiál sestavení pro upevnění konzol středové,stranové</t>
  </si>
  <si>
    <t>-1857035777</t>
  </si>
  <si>
    <t>39</t>
  </si>
  <si>
    <t>7497351400</t>
  </si>
  <si>
    <t>Upevnění konzol středové, stranové</t>
  </si>
  <si>
    <t>1189914154</t>
  </si>
  <si>
    <t>40</t>
  </si>
  <si>
    <t>7497301980</t>
  </si>
  <si>
    <t xml:space="preserve">Vodiče trakčního vedení  Ukolejnění s průrazkou T, P, 2T, BP, DS, OK - 1 vodič</t>
  </si>
  <si>
    <t>335213867</t>
  </si>
  <si>
    <t>41</t>
  </si>
  <si>
    <t>7497351590</t>
  </si>
  <si>
    <t>Montáž ukolejnění s průrazkou T, P, 2T, BP, DS, OK - 1 vodič</t>
  </si>
  <si>
    <t>1240109468</t>
  </si>
  <si>
    <t>42</t>
  </si>
  <si>
    <t>7497302140</t>
  </si>
  <si>
    <t xml:space="preserve">Vodiče trakčního vedení  Montážní lávka na BP délky - 1035, 2045mm</t>
  </si>
  <si>
    <t>17570163</t>
  </si>
  <si>
    <t>44</t>
  </si>
  <si>
    <t>7497351675</t>
  </si>
  <si>
    <t>Montáž montážních lávek na BP délky 1035, 2045 mm</t>
  </si>
  <si>
    <t>1009712195</t>
  </si>
  <si>
    <t>45</t>
  </si>
  <si>
    <t>7497302260</t>
  </si>
  <si>
    <t xml:space="preserve">Vodiče trakčního vedení  Tabulka číslování stožárů a pohonů odpojovačů 1 - 3 znaky</t>
  </si>
  <si>
    <t>-951364078</t>
  </si>
  <si>
    <t>46</t>
  </si>
  <si>
    <t>7497351780</t>
  </si>
  <si>
    <t>Číslování stožárů a pohonů odpojovačů 1 - 3 znaky</t>
  </si>
  <si>
    <t>-1046593001</t>
  </si>
  <si>
    <t>47</t>
  </si>
  <si>
    <t>7497302250</t>
  </si>
  <si>
    <t xml:space="preserve">Vodiče trakčního vedení  Výstražné tabulky na stožáru T, P, BP, DS</t>
  </si>
  <si>
    <t>139645722</t>
  </si>
  <si>
    <t>48</t>
  </si>
  <si>
    <t>7497351770</t>
  </si>
  <si>
    <t>Montáž výstražných tabulek na stožáru T, P, BP, DS</t>
  </si>
  <si>
    <t>-1800935745</t>
  </si>
  <si>
    <t>49</t>
  </si>
  <si>
    <t>7497351810</t>
  </si>
  <si>
    <t>Úpravy stávajícího trakčního vedení provizorní stavy za 100 m</t>
  </si>
  <si>
    <t>496032003</t>
  </si>
  <si>
    <t>Úpravy stávajícího trakčního vedení provizorní stavy za 100 m - obsahuje i veškeré další práce a úpravy na stávajícím trakčního vedení, nutné ke zprovoznění trakčního vedení</t>
  </si>
  <si>
    <t>50</t>
  </si>
  <si>
    <t>421333281</t>
  </si>
  <si>
    <t>04</t>
  </si>
  <si>
    <t>Nátěry TV</t>
  </si>
  <si>
    <t>51</t>
  </si>
  <si>
    <t>7497700780</t>
  </si>
  <si>
    <t xml:space="preserve">Nátěry trakčního vedení  Barva a řed. pro bezpečnostní bíločervený pruh na podpěře TV</t>
  </si>
  <si>
    <t>-1459115512</t>
  </si>
  <si>
    <t>05</t>
  </si>
  <si>
    <t>Demontáže TV</t>
  </si>
  <si>
    <t>54</t>
  </si>
  <si>
    <t>5915030010</t>
  </si>
  <si>
    <t>Bourání drobných staveb železničního spodku zarážedel</t>
  </si>
  <si>
    <t>134399679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</si>
  <si>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</si>
  <si>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55</t>
  </si>
  <si>
    <t>7497271035</t>
  </si>
  <si>
    <t>Demontáže zařízení trakčního vedení stožáru BP, AP</t>
  </si>
  <si>
    <t>580560105</t>
  </si>
  <si>
    <t>Demontáže zařízení trakčního vedení stožáru BP, AP - demontáž stávajícího zařízení se všemi pomocnými doplňujícími úpravami</t>
  </si>
  <si>
    <t>56</t>
  </si>
  <si>
    <t>7497271045</t>
  </si>
  <si>
    <t>Demontáže zařízení trakčního vedení stožáru konzoly TV</t>
  </si>
  <si>
    <t>-2032642060</t>
  </si>
  <si>
    <t>Demontáže zařízení trakčního vedení stožáru konzoly TV - demontáž stávajícího zařízení se všemi pomocnými doplňujícími úpravami, včetně upevnění</t>
  </si>
  <si>
    <t>57</t>
  </si>
  <si>
    <t>7497271050</t>
  </si>
  <si>
    <t>Demontáže zařízení trakčního vedení stožáru konzoly ZV, OV</t>
  </si>
  <si>
    <t>-1362288118</t>
  </si>
  <si>
    <t>Demontáže zařízení trakčního vedení stožáru konzoly ZV, OV - demontáž stávajícího zařízení se všemi pomocnými doplňujícími úpravami, včetně závěsu</t>
  </si>
  <si>
    <t>58</t>
  </si>
  <si>
    <t>7497371020</t>
  </si>
  <si>
    <t>Demontáže zařízení trakčního vedení závěsu "V"</t>
  </si>
  <si>
    <t>2036444338</t>
  </si>
  <si>
    <t>Demontáže zařízení trakčního vedení závěsu "V" - demontáž stávajícího zařízení se všemi pomocnými doplňujícími úpravami</t>
  </si>
  <si>
    <t>59</t>
  </si>
  <si>
    <t>7497371310</t>
  </si>
  <si>
    <t>Demontáže zařízení trakčního vedení kotvení troleje, nosného lana pevně</t>
  </si>
  <si>
    <t>979195482</t>
  </si>
  <si>
    <t>Demontáže zařízení trakčního vedení kotvení troleje, nosného lana pevně - demontáž stávajícího zařízení se všemi pomocnými doplňujícími úpravami</t>
  </si>
  <si>
    <t>60</t>
  </si>
  <si>
    <t>7497371315</t>
  </si>
  <si>
    <t>Demontáže zařízení trakčního vedení kotvení troleje, nosného lana pohyblivě</t>
  </si>
  <si>
    <t>-636782846</t>
  </si>
  <si>
    <t>Demontáže zařízení trakčního vedení kotvení troleje, nosného lana pohyblivě - demontáž stávajícího zařízení se všemi pomocnými doplňujícími úpravami</t>
  </si>
  <si>
    <t>61</t>
  </si>
  <si>
    <t>7497371425</t>
  </si>
  <si>
    <t>Demontáže zařízení trakčního vedení lana zesilovacího vedení odpojovače s pohonem včetně svodu</t>
  </si>
  <si>
    <t>-877673461</t>
  </si>
  <si>
    <t>Demontáže zařízení trakčního vedení lana zesilovacího vedení odpojovače s pohonem včetně svodu - demontáž stávajícího zařízení se všemi pomocnými doplňujícími úpravami</t>
  </si>
  <si>
    <t>62</t>
  </si>
  <si>
    <t>7497371515</t>
  </si>
  <si>
    <t>Demontáže zařízení trakčního vedení kotvení svodu - převěsu z odpojovače dvojité lano</t>
  </si>
  <si>
    <t>-1956039711</t>
  </si>
  <si>
    <t>Demontáže zařízení trakčního vedení kotvení svodu - převěsu z odpojovače dvojité lano - demontáž stávajícího zařízení se všemi pomocnými doplňujícími úpravami</t>
  </si>
  <si>
    <t>64</t>
  </si>
  <si>
    <t>7497371625</t>
  </si>
  <si>
    <t>Demontáže zařízení trakčního vedení svodu ukolejnění konstrukcí a stožárů</t>
  </si>
  <si>
    <t>-1084389089</t>
  </si>
  <si>
    <t>Demontáže zařízení trakčního vedení svodu ukolejnění konstrukcí a stožárů - demontáž stávajícího zařízení se všemi pomocnými doplňujícími úpravami</t>
  </si>
  <si>
    <t>63</t>
  </si>
  <si>
    <t>7497371710</t>
  </si>
  <si>
    <t>Demontáže zařízení trakčního vedení lávky pro odpojovač montážní</t>
  </si>
  <si>
    <t>-1623670824</t>
  </si>
  <si>
    <t>Demontáže zařízení trakčního vedení lávky pro odpojovač montážní - demontáž stávajícího zařízení se všemi pomocnými doplňujícími úpravami</t>
  </si>
  <si>
    <t>65</t>
  </si>
  <si>
    <t>-913461121</t>
  </si>
  <si>
    <t>06</t>
  </si>
  <si>
    <t>Revize, zkoušky a měření TV</t>
  </si>
  <si>
    <t>66</t>
  </si>
  <si>
    <t>7499250520</t>
  </si>
  <si>
    <t>Vyhotovení výchozí revizní zprávy pro opravné práce pro objem investičních nákladů přes 500 000 do 1 000 000 Kč</t>
  </si>
  <si>
    <t>-775257160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</si>
  <si>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</si>
  <si>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67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</si>
  <si>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</si>
  <si>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</si>
  <si>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-111581016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</si>
  <si>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</si>
  <si>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68</t>
  </si>
  <si>
    <t>7499257010</t>
  </si>
  <si>
    <t>Revize a kontroly technická kontrola</t>
  </si>
  <si>
    <t>-67966128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</si>
  <si>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</si>
  <si>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07</t>
  </si>
  <si>
    <t>Různé TV</t>
  </si>
  <si>
    <t>52</t>
  </si>
  <si>
    <t>022101021</t>
  </si>
  <si>
    <t>Geodetické práce Geodetické práce po ukončení opravy</t>
  </si>
  <si>
    <t>%</t>
  </si>
  <si>
    <t>75954064</t>
  </si>
  <si>
    <t>53</t>
  </si>
  <si>
    <t>023131011</t>
  </si>
  <si>
    <t>Projektové práce Dokumentace skutečného provedení zabezpečovacích, sdělovacích, elektrických zařízení</t>
  </si>
  <si>
    <t>1898044059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</si>
  <si>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</si>
  <si>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dotčené práce</t>
  </si>
  <si>
    <t>08</t>
  </si>
  <si>
    <t>Poplatky za skládky</t>
  </si>
  <si>
    <t>71</t>
  </si>
  <si>
    <t>9909000100</t>
  </si>
  <si>
    <t>Poplatek za uložení suti nebo hmot na oficiální skládku</t>
  </si>
  <si>
    <t>-1075406231</t>
  </si>
  <si>
    <t xml:space="preserve"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</si>
  <si>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73</t>
  </si>
  <si>
    <t>9909000400</t>
  </si>
  <si>
    <t>Poplatek za likvidaci plastových součástí - izolátory</t>
  </si>
  <si>
    <t>346754984</t>
  </si>
  <si>
    <t xml:space="preserve"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</si>
  <si>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72</t>
  </si>
  <si>
    <t>9909000500</t>
  </si>
  <si>
    <t>Poplatek uložení odpadu betonových prefabrikátů</t>
  </si>
  <si>
    <t>-2146166133</t>
  </si>
  <si>
    <t xml:space="preserve">Poplatek uložení odpadu betonových prefabrikátů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</si>
  <si>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VRN</t>
  </si>
  <si>
    <t>Vedlejší rozpočtové náklady</t>
  </si>
  <si>
    <t>74</t>
  </si>
  <si>
    <t>023122001</t>
  </si>
  <si>
    <t>Projektové práce Projektová dokumentace - přípravné práce Projekt opravy zabezpečovacích, sdělovacích, elektrických zařízení</t>
  </si>
  <si>
    <t>924910381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</si>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</sst>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1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1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1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31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1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1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</v>
      </c>
      <c r="AO20" s="19"/>
      <c r="AP20" s="19"/>
      <c r="AQ20" s="19"/>
      <c r="AR20" s="17"/>
      <c r="BG20" s="28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32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ROUND(AX94, 2)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ROUND(AY94, 2)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G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G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G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G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G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G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G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G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G83" s="35"/>
    </row>
    <row r="84" s="4" customFormat="1" ht="12" customHeight="1">
      <c r="A84" s="4"/>
      <c r="B84" s="67"/>
      <c r="C84" s="29" t="s">
        <v>14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SO01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G84" s="4"/>
    </row>
    <row r="85" s="5" customFormat="1" ht="36.96" customHeight="1">
      <c r="A85" s="5"/>
      <c r="B85" s="70"/>
      <c r="C85" s="71" t="s">
        <v>17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TV v žst. Horní Lideč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G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G86" s="35"/>
    </row>
    <row r="87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Horní Lideč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76" t="str">
        <f>IF(AN8= "","",AN8)</f>
        <v>9. 3. 2023</v>
      </c>
      <c r="AN87" s="76"/>
      <c r="AO87" s="37"/>
      <c r="AP87" s="37"/>
      <c r="AQ87" s="37"/>
      <c r="AR87" s="41"/>
      <c r="BG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G88" s="35"/>
    </row>
    <row r="89" s="2" customFormat="1" ht="15.15" customHeight="1">
      <c r="A89" s="35"/>
      <c r="B89" s="36"/>
      <c r="C89" s="29" t="s">
        <v>26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SŽ, s.o. OŘ Ostrava SEE Olomouc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1"/>
      <c r="BG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Bc. Pavel Kotrle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5"/>
      <c r="BG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9"/>
      <c r="BG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8" t="s">
        <v>75</v>
      </c>
      <c r="BE92" s="98" t="s">
        <v>76</v>
      </c>
      <c r="BF92" s="99" t="s">
        <v>77</v>
      </c>
      <c r="BG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2"/>
      <c r="BG93" s="35"/>
    </row>
    <row r="94" s="6" customFormat="1" ht="32.4" customHeight="1">
      <c r="A94" s="6"/>
      <c r="B94" s="103"/>
      <c r="C94" s="104" t="s">
        <v>78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SUM(AG94,AV94)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ROUND(AT95,2)</f>
        <v>0</v>
      </c>
      <c r="AU94" s="112">
        <f>ROUND(AU95,2)</f>
        <v>0</v>
      </c>
      <c r="AV94" s="112">
        <f>ROUND(SUM(AX94:AY94),2)</f>
        <v>0</v>
      </c>
      <c r="AW94" s="113">
        <f>ROUND(AW95,5)</f>
        <v>0</v>
      </c>
      <c r="AX94" s="112">
        <f>ROUND(BB94*L29,2)</f>
        <v>0</v>
      </c>
      <c r="AY94" s="112">
        <f>ROUND(BC94*L30,2)</f>
        <v>0</v>
      </c>
      <c r="AZ94" s="112">
        <f>ROUND(BD94*L29,2)</f>
        <v>0</v>
      </c>
      <c r="BA94" s="112">
        <f>ROUND(BE94*L30,2)</f>
        <v>0</v>
      </c>
      <c r="BB94" s="112">
        <f>ROUND(BB95,2)</f>
        <v>0</v>
      </c>
      <c r="BC94" s="112">
        <f>ROUND(BC95,2)</f>
        <v>0</v>
      </c>
      <c r="BD94" s="112">
        <f>ROUND(BD95,2)</f>
        <v>0</v>
      </c>
      <c r="BE94" s="112">
        <f>ROUND(BE95,2)</f>
        <v>0</v>
      </c>
      <c r="BF94" s="114">
        <f>ROUND(BF95,2)</f>
        <v>0</v>
      </c>
      <c r="BG94" s="6"/>
      <c r="BS94" s="115" t="s">
        <v>79</v>
      </c>
      <c r="BT94" s="115" t="s">
        <v>80</v>
      </c>
      <c r="BV94" s="115" t="s">
        <v>81</v>
      </c>
      <c r="BW94" s="115" t="s">
        <v>6</v>
      </c>
      <c r="BX94" s="115" t="s">
        <v>82</v>
      </c>
      <c r="CL94" s="115" t="s">
        <v>20</v>
      </c>
    </row>
    <row r="95" s="7" customFormat="1" ht="16.5" customHeight="1">
      <c r="A95" s="116" t="s">
        <v>83</v>
      </c>
      <c r="B95" s="117"/>
      <c r="C95" s="118"/>
      <c r="D95" s="119" t="s">
        <v>15</v>
      </c>
      <c r="E95" s="119"/>
      <c r="F95" s="119"/>
      <c r="G95" s="119"/>
      <c r="H95" s="119"/>
      <c r="I95" s="120"/>
      <c r="J95" s="119" t="s">
        <v>18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'SO01 - Oprava TV v žst. H...'!K30</f>
        <v>0</v>
      </c>
      <c r="AH95" s="120"/>
      <c r="AI95" s="120"/>
      <c r="AJ95" s="120"/>
      <c r="AK95" s="120"/>
      <c r="AL95" s="120"/>
      <c r="AM95" s="120"/>
      <c r="AN95" s="121">
        <f>SUM(AG95,AV95)</f>
        <v>0</v>
      </c>
      <c r="AO95" s="120"/>
      <c r="AP95" s="120"/>
      <c r="AQ95" s="122" t="s">
        <v>84</v>
      </c>
      <c r="AR95" s="123"/>
      <c r="AS95" s="124">
        <f>'SO01 - Oprava TV v žst. H...'!K28</f>
        <v>0</v>
      </c>
      <c r="AT95" s="125">
        <f>'SO01 - Oprava TV v žst. H...'!K29</f>
        <v>0</v>
      </c>
      <c r="AU95" s="125">
        <v>0</v>
      </c>
      <c r="AV95" s="125">
        <f>ROUND(SUM(AX95:AY95),2)</f>
        <v>0</v>
      </c>
      <c r="AW95" s="126">
        <f>'SO01 - Oprava TV v žst. H...'!T122</f>
        <v>0</v>
      </c>
      <c r="AX95" s="125">
        <f>'SO01 - Oprava TV v žst. H...'!K33</f>
        <v>0</v>
      </c>
      <c r="AY95" s="125">
        <f>'SO01 - Oprava TV v žst. H...'!K34</f>
        <v>0</v>
      </c>
      <c r="AZ95" s="125">
        <f>'SO01 - Oprava TV v žst. H...'!K35</f>
        <v>0</v>
      </c>
      <c r="BA95" s="125">
        <f>'SO01 - Oprava TV v žst. H...'!K36</f>
        <v>0</v>
      </c>
      <c r="BB95" s="125">
        <f>'SO01 - Oprava TV v žst. H...'!F33</f>
        <v>0</v>
      </c>
      <c r="BC95" s="125">
        <f>'SO01 - Oprava TV v žst. H...'!F34</f>
        <v>0</v>
      </c>
      <c r="BD95" s="125">
        <f>'SO01 - Oprava TV v žst. H...'!F35</f>
        <v>0</v>
      </c>
      <c r="BE95" s="125">
        <f>'SO01 - Oprava TV v žst. H...'!F36</f>
        <v>0</v>
      </c>
      <c r="BF95" s="127">
        <f>'SO01 - Oprava TV v žst. H...'!F37</f>
        <v>0</v>
      </c>
      <c r="BG95" s="7"/>
      <c r="BT95" s="128" t="s">
        <v>85</v>
      </c>
      <c r="BU95" s="128" t="s">
        <v>86</v>
      </c>
      <c r="BV95" s="128" t="s">
        <v>81</v>
      </c>
      <c r="BW95" s="128" t="s">
        <v>6</v>
      </c>
      <c r="BX95" s="128" t="s">
        <v>82</v>
      </c>
      <c r="CL95" s="128" t="s">
        <v>20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</row>
  </sheetData>
  <sheetProtection sheet="1" formatColumns="0" formatRows="0" objects="1" scenarios="1" spinCount="100000" saltValue="51zpYTI39si/ZE31m7ccWoZQOkJW96T/aCh1ytooby4qGpceZDTrPkAlj3pk2dihK8ir53BYxZE2WupGOxCKVA==" hashValue="r15iW+xLFvAMsWG7eSnFJnQaOi8+p++Piy8ZfGjHj1FiRIQ0GjzXJu6LZ6VMWUdLcPNCSHbV/3EFB8f7ZVTl8w==" algorithmName="SHA-512" password="CC35"/>
  <mergeCells count="42"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</mergeCells>
  <hyperlinks>
    <hyperlink ref="A95" location="'SO01 - Oprava TV v žst. 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7"/>
      <c r="AT3" s="14" t="s">
        <v>87</v>
      </c>
    </row>
    <row r="4" s="1" customFormat="1" ht="24.96" customHeight="1">
      <c r="B4" s="17"/>
      <c r="D4" s="131" t="s">
        <v>88</v>
      </c>
      <c r="M4" s="17"/>
      <c r="N4" s="132" t="s">
        <v>11</v>
      </c>
      <c r="AT4" s="14" t="s">
        <v>4</v>
      </c>
    </row>
    <row r="5" s="1" customFormat="1" ht="6.96" customHeight="1">
      <c r="B5" s="17"/>
      <c r="M5" s="17"/>
    </row>
    <row r="6" s="2" customFormat="1" ht="12" customHeight="1">
      <c r="A6" s="35"/>
      <c r="B6" s="41"/>
      <c r="C6" s="35"/>
      <c r="D6" s="133" t="s">
        <v>17</v>
      </c>
      <c r="E6" s="35"/>
      <c r="F6" s="35"/>
      <c r="G6" s="35"/>
      <c r="H6" s="35"/>
      <c r="I6" s="35"/>
      <c r="J6" s="35"/>
      <c r="K6" s="35"/>
      <c r="L6" s="35"/>
      <c r="M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4" t="s">
        <v>18</v>
      </c>
      <c r="F7" s="35"/>
      <c r="G7" s="35"/>
      <c r="H7" s="35"/>
      <c r="I7" s="35"/>
      <c r="J7" s="35"/>
      <c r="K7" s="35"/>
      <c r="L7" s="35"/>
      <c r="M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3" t="s">
        <v>19</v>
      </c>
      <c r="E9" s="35"/>
      <c r="F9" s="135" t="s">
        <v>20</v>
      </c>
      <c r="G9" s="35"/>
      <c r="H9" s="35"/>
      <c r="I9" s="133" t="s">
        <v>21</v>
      </c>
      <c r="J9" s="135" t="s">
        <v>1</v>
      </c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3" t="s">
        <v>22</v>
      </c>
      <c r="E10" s="35"/>
      <c r="F10" s="135" t="s">
        <v>23</v>
      </c>
      <c r="G10" s="35"/>
      <c r="H10" s="35"/>
      <c r="I10" s="133" t="s">
        <v>24</v>
      </c>
      <c r="J10" s="136" t="str">
        <f>'Rekapitulace stavby'!AN8</f>
        <v>9. 3. 2023</v>
      </c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26</v>
      </c>
      <c r="E12" s="35"/>
      <c r="F12" s="35"/>
      <c r="G12" s="35"/>
      <c r="H12" s="35"/>
      <c r="I12" s="133" t="s">
        <v>27</v>
      </c>
      <c r="J12" s="135" t="s">
        <v>1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5" t="s">
        <v>28</v>
      </c>
      <c r="F13" s="35"/>
      <c r="G13" s="35"/>
      <c r="H13" s="35"/>
      <c r="I13" s="133" t="s">
        <v>29</v>
      </c>
      <c r="J13" s="135" t="s">
        <v>1</v>
      </c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3" t="s">
        <v>30</v>
      </c>
      <c r="E15" s="35"/>
      <c r="F15" s="35"/>
      <c r="G15" s="35"/>
      <c r="H15" s="35"/>
      <c r="I15" s="133" t="s">
        <v>27</v>
      </c>
      <c r="J15" s="30" t="str">
        <f>'Rekapitulace stavby'!AN13</f>
        <v>Vyplň údaj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5"/>
      <c r="G16" s="135"/>
      <c r="H16" s="135"/>
      <c r="I16" s="133" t="s">
        <v>29</v>
      </c>
      <c r="J16" s="30" t="str">
        <f>'Rekapitulace stavby'!AN14</f>
        <v>Vyplň údaj</v>
      </c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3" t="s">
        <v>32</v>
      </c>
      <c r="E18" s="35"/>
      <c r="F18" s="35"/>
      <c r="G18" s="35"/>
      <c r="H18" s="35"/>
      <c r="I18" s="133" t="s">
        <v>27</v>
      </c>
      <c r="J18" s="135" t="str">
        <f>IF('Rekapitulace stavby'!AN16="","",'Rekapitulace stavby'!AN16)</f>
        <v/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5" t="str">
        <f>IF('Rekapitulace stavby'!E17="","",'Rekapitulace stavby'!E17)</f>
        <v xml:space="preserve"> </v>
      </c>
      <c r="F19" s="35"/>
      <c r="G19" s="35"/>
      <c r="H19" s="35"/>
      <c r="I19" s="133" t="s">
        <v>29</v>
      </c>
      <c r="J19" s="135" t="str">
        <f>IF('Rekapitulace stavby'!AN17="","",'Rekapitulace stavby'!AN17)</f>
        <v/>
      </c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3" t="s">
        <v>34</v>
      </c>
      <c r="E21" s="35"/>
      <c r="F21" s="35"/>
      <c r="G21" s="35"/>
      <c r="H21" s="35"/>
      <c r="I21" s="133" t="s">
        <v>27</v>
      </c>
      <c r="J21" s="135" t="s">
        <v>1</v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5" t="s">
        <v>35</v>
      </c>
      <c r="F22" s="35"/>
      <c r="G22" s="35"/>
      <c r="H22" s="35"/>
      <c r="I22" s="133" t="s">
        <v>29</v>
      </c>
      <c r="J22" s="135" t="s">
        <v>1</v>
      </c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3" t="s">
        <v>36</v>
      </c>
      <c r="E24" s="35"/>
      <c r="F24" s="35"/>
      <c r="G24" s="35"/>
      <c r="H24" s="35"/>
      <c r="I24" s="35"/>
      <c r="J24" s="35"/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55.25" customHeight="1">
      <c r="A25" s="137"/>
      <c r="B25" s="138"/>
      <c r="C25" s="137"/>
      <c r="D25" s="137"/>
      <c r="E25" s="139" t="s">
        <v>89</v>
      </c>
      <c r="F25" s="139"/>
      <c r="G25" s="139"/>
      <c r="H25" s="139"/>
      <c r="I25" s="137"/>
      <c r="J25" s="137"/>
      <c r="K25" s="137"/>
      <c r="L25" s="137"/>
      <c r="M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1"/>
      <c r="E27" s="141"/>
      <c r="F27" s="141"/>
      <c r="G27" s="141"/>
      <c r="H27" s="141"/>
      <c r="I27" s="141"/>
      <c r="J27" s="141"/>
      <c r="K27" s="141"/>
      <c r="L27" s="141"/>
      <c r="M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>
      <c r="A28" s="35"/>
      <c r="B28" s="41"/>
      <c r="C28" s="35"/>
      <c r="D28" s="35"/>
      <c r="E28" s="133" t="s">
        <v>90</v>
      </c>
      <c r="F28" s="35"/>
      <c r="G28" s="35"/>
      <c r="H28" s="35"/>
      <c r="I28" s="35"/>
      <c r="J28" s="35"/>
      <c r="K28" s="142">
        <f>I94</f>
        <v>0</v>
      </c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>
      <c r="A29" s="35"/>
      <c r="B29" s="41"/>
      <c r="C29" s="35"/>
      <c r="D29" s="35"/>
      <c r="E29" s="133" t="s">
        <v>91</v>
      </c>
      <c r="F29" s="35"/>
      <c r="G29" s="35"/>
      <c r="H29" s="35"/>
      <c r="I29" s="35"/>
      <c r="J29" s="35"/>
      <c r="K29" s="142">
        <f>J94</f>
        <v>0</v>
      </c>
      <c r="L29" s="35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38</v>
      </c>
      <c r="E30" s="35"/>
      <c r="F30" s="35"/>
      <c r="G30" s="35"/>
      <c r="H30" s="35"/>
      <c r="I30" s="35"/>
      <c r="J30" s="35"/>
      <c r="K30" s="144">
        <f>ROUND(K122, 2)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1"/>
      <c r="E31" s="141"/>
      <c r="F31" s="141"/>
      <c r="G31" s="141"/>
      <c r="H31" s="141"/>
      <c r="I31" s="141"/>
      <c r="J31" s="141"/>
      <c r="K31" s="141"/>
      <c r="L31" s="141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40</v>
      </c>
      <c r="G32" s="35"/>
      <c r="H32" s="35"/>
      <c r="I32" s="145" t="s">
        <v>39</v>
      </c>
      <c r="J32" s="35"/>
      <c r="K32" s="145" t="s">
        <v>41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42</v>
      </c>
      <c r="E33" s="133" t="s">
        <v>43</v>
      </c>
      <c r="F33" s="142">
        <f>ROUND((SUM(BE122:BE265)),  2)</f>
        <v>0</v>
      </c>
      <c r="G33" s="35"/>
      <c r="H33" s="35"/>
      <c r="I33" s="147">
        <v>0.20999999999999999</v>
      </c>
      <c r="J33" s="35"/>
      <c r="K33" s="142">
        <f>ROUND(((SUM(BE122:BE265))*I33),  2)</f>
        <v>0</v>
      </c>
      <c r="L33" s="35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44</v>
      </c>
      <c r="F34" s="142">
        <f>ROUND((SUM(BF122:BF265)),  2)</f>
        <v>0</v>
      </c>
      <c r="G34" s="35"/>
      <c r="H34" s="35"/>
      <c r="I34" s="147">
        <v>0.14999999999999999</v>
      </c>
      <c r="J34" s="35"/>
      <c r="K34" s="142">
        <f>ROUND(((SUM(BF122:BF265))*I34),  2)</f>
        <v>0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45</v>
      </c>
      <c r="F35" s="142">
        <f>ROUND((SUM(BG122:BG265)),  2)</f>
        <v>0</v>
      </c>
      <c r="G35" s="35"/>
      <c r="H35" s="35"/>
      <c r="I35" s="147">
        <v>0.20999999999999999</v>
      </c>
      <c r="J35" s="35"/>
      <c r="K35" s="142">
        <f>0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46</v>
      </c>
      <c r="F36" s="142">
        <f>ROUND((SUM(BH122:BH265)),  2)</f>
        <v>0</v>
      </c>
      <c r="G36" s="35"/>
      <c r="H36" s="35"/>
      <c r="I36" s="147">
        <v>0.14999999999999999</v>
      </c>
      <c r="J36" s="35"/>
      <c r="K36" s="142">
        <f>0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47</v>
      </c>
      <c r="F37" s="142">
        <f>ROUND((SUM(BI122:BI265)),  2)</f>
        <v>0</v>
      </c>
      <c r="G37" s="35"/>
      <c r="H37" s="35"/>
      <c r="I37" s="147">
        <v>0</v>
      </c>
      <c r="J37" s="35"/>
      <c r="K37" s="142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0"/>
      <c r="K39" s="153">
        <f>SUM(K30:K37)</f>
        <v>0</v>
      </c>
      <c r="L39" s="154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M41" s="17"/>
    </row>
    <row r="42" s="1" customFormat="1" ht="14.4" customHeight="1">
      <c r="B42" s="17"/>
      <c r="M42" s="17"/>
    </row>
    <row r="43" s="1" customFormat="1" ht="14.4" customHeight="1">
      <c r="B43" s="17"/>
      <c r="M43" s="17"/>
    </row>
    <row r="44" s="1" customFormat="1" ht="14.4" customHeight="1">
      <c r="B44" s="17"/>
      <c r="M44" s="17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55" t="s">
        <v>51</v>
      </c>
      <c r="E50" s="156"/>
      <c r="F50" s="156"/>
      <c r="G50" s="155" t="s">
        <v>52</v>
      </c>
      <c r="H50" s="156"/>
      <c r="I50" s="156"/>
      <c r="J50" s="156"/>
      <c r="K50" s="156"/>
      <c r="L50" s="156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57" t="s">
        <v>53</v>
      </c>
      <c r="E61" s="158"/>
      <c r="F61" s="159" t="s">
        <v>54</v>
      </c>
      <c r="G61" s="157" t="s">
        <v>53</v>
      </c>
      <c r="H61" s="158"/>
      <c r="I61" s="158"/>
      <c r="J61" s="160" t="s">
        <v>54</v>
      </c>
      <c r="K61" s="158"/>
      <c r="L61" s="158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55" t="s">
        <v>55</v>
      </c>
      <c r="E65" s="161"/>
      <c r="F65" s="161"/>
      <c r="G65" s="155" t="s">
        <v>56</v>
      </c>
      <c r="H65" s="161"/>
      <c r="I65" s="161"/>
      <c r="J65" s="161"/>
      <c r="K65" s="161"/>
      <c r="L65" s="161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57" t="s">
        <v>53</v>
      </c>
      <c r="E76" s="158"/>
      <c r="F76" s="159" t="s">
        <v>54</v>
      </c>
      <c r="G76" s="157" t="s">
        <v>53</v>
      </c>
      <c r="H76" s="158"/>
      <c r="I76" s="158"/>
      <c r="J76" s="160" t="s">
        <v>54</v>
      </c>
      <c r="K76" s="158"/>
      <c r="L76" s="158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Oprava TV v žst. Horní Lideč</v>
      </c>
      <c r="F85" s="37"/>
      <c r="G85" s="37"/>
      <c r="H85" s="37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22</v>
      </c>
      <c r="D87" s="37"/>
      <c r="E87" s="37"/>
      <c r="F87" s="24" t="str">
        <f>F10</f>
        <v>Horní Lideč</v>
      </c>
      <c r="G87" s="37"/>
      <c r="H87" s="37"/>
      <c r="I87" s="29" t="s">
        <v>24</v>
      </c>
      <c r="J87" s="76" t="str">
        <f>IF(J10="","",J10)</f>
        <v>9. 3. 2023</v>
      </c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26</v>
      </c>
      <c r="D89" s="37"/>
      <c r="E89" s="37"/>
      <c r="F89" s="24" t="str">
        <f>E13</f>
        <v>SŽ, s.o. OŘ Ostrava SEE Olomouc</v>
      </c>
      <c r="G89" s="37"/>
      <c r="H89" s="37"/>
      <c r="I89" s="29" t="s">
        <v>32</v>
      </c>
      <c r="J89" s="33" t="str">
        <f>E19</f>
        <v xml:space="preserve"> 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30</v>
      </c>
      <c r="D90" s="37"/>
      <c r="E90" s="37"/>
      <c r="F90" s="24" t="str">
        <f>IF(E16="","",E16)</f>
        <v>Vyplň údaj</v>
      </c>
      <c r="G90" s="37"/>
      <c r="H90" s="37"/>
      <c r="I90" s="29" t="s">
        <v>34</v>
      </c>
      <c r="J90" s="33" t="str">
        <f>E22</f>
        <v>Bc. Pavel Kotrle</v>
      </c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6" t="s">
        <v>93</v>
      </c>
      <c r="D92" s="167"/>
      <c r="E92" s="167"/>
      <c r="F92" s="167"/>
      <c r="G92" s="167"/>
      <c r="H92" s="167"/>
      <c r="I92" s="168" t="s">
        <v>94</v>
      </c>
      <c r="J92" s="168" t="s">
        <v>95</v>
      </c>
      <c r="K92" s="168" t="s">
        <v>96</v>
      </c>
      <c r="L92" s="16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9" t="s">
        <v>97</v>
      </c>
      <c r="D94" s="37"/>
      <c r="E94" s="37"/>
      <c r="F94" s="37"/>
      <c r="G94" s="37"/>
      <c r="H94" s="37"/>
      <c r="I94" s="107">
        <f>Q122</f>
        <v>0</v>
      </c>
      <c r="J94" s="107">
        <f>R122</f>
        <v>0</v>
      </c>
      <c r="K94" s="107">
        <f>K122</f>
        <v>0</v>
      </c>
      <c r="L94" s="37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98</v>
      </c>
    </row>
    <row r="95" s="9" customFormat="1" ht="24.96" customHeight="1">
      <c r="A95" s="9"/>
      <c r="B95" s="170"/>
      <c r="C95" s="171"/>
      <c r="D95" s="172" t="s">
        <v>99</v>
      </c>
      <c r="E95" s="173"/>
      <c r="F95" s="173"/>
      <c r="G95" s="173"/>
      <c r="H95" s="173"/>
      <c r="I95" s="174">
        <f>Q123</f>
        <v>0</v>
      </c>
      <c r="J95" s="174">
        <f>R123</f>
        <v>0</v>
      </c>
      <c r="K95" s="174">
        <f>K123</f>
        <v>0</v>
      </c>
      <c r="L95" s="171"/>
      <c r="M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100</v>
      </c>
      <c r="E96" s="179"/>
      <c r="F96" s="179"/>
      <c r="G96" s="179"/>
      <c r="H96" s="179"/>
      <c r="I96" s="180">
        <f>Q124</f>
        <v>0</v>
      </c>
      <c r="J96" s="180">
        <f>R124</f>
        <v>0</v>
      </c>
      <c r="K96" s="180">
        <f>K124</f>
        <v>0</v>
      </c>
      <c r="L96" s="177"/>
      <c r="M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101</v>
      </c>
      <c r="E97" s="179"/>
      <c r="F97" s="179"/>
      <c r="G97" s="179"/>
      <c r="H97" s="179"/>
      <c r="I97" s="180">
        <f>Q150</f>
        <v>0</v>
      </c>
      <c r="J97" s="180">
        <f>R150</f>
        <v>0</v>
      </c>
      <c r="K97" s="180">
        <f>K150</f>
        <v>0</v>
      </c>
      <c r="L97" s="177"/>
      <c r="M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6"/>
      <c r="C98" s="177"/>
      <c r="D98" s="178" t="s">
        <v>102</v>
      </c>
      <c r="E98" s="179"/>
      <c r="F98" s="179"/>
      <c r="G98" s="179"/>
      <c r="H98" s="179"/>
      <c r="I98" s="180">
        <f>Q161</f>
        <v>0</v>
      </c>
      <c r="J98" s="180">
        <f>R161</f>
        <v>0</v>
      </c>
      <c r="K98" s="180">
        <f>K161</f>
        <v>0</v>
      </c>
      <c r="L98" s="177"/>
      <c r="M98" s="18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6"/>
      <c r="C99" s="177"/>
      <c r="D99" s="178" t="s">
        <v>103</v>
      </c>
      <c r="E99" s="179"/>
      <c r="F99" s="179"/>
      <c r="G99" s="179"/>
      <c r="H99" s="179"/>
      <c r="I99" s="180">
        <f>Q214</f>
        <v>0</v>
      </c>
      <c r="J99" s="180">
        <f>R214</f>
        <v>0</v>
      </c>
      <c r="K99" s="180">
        <f>K214</f>
        <v>0</v>
      </c>
      <c r="L99" s="177"/>
      <c r="M99" s="18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6"/>
      <c r="C100" s="177"/>
      <c r="D100" s="178" t="s">
        <v>104</v>
      </c>
      <c r="E100" s="179"/>
      <c r="F100" s="179"/>
      <c r="G100" s="179"/>
      <c r="H100" s="179"/>
      <c r="I100" s="180">
        <f>Q217</f>
        <v>0</v>
      </c>
      <c r="J100" s="180">
        <f>R217</f>
        <v>0</v>
      </c>
      <c r="K100" s="180">
        <f>K217</f>
        <v>0</v>
      </c>
      <c r="L100" s="177"/>
      <c r="M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6"/>
      <c r="C101" s="177"/>
      <c r="D101" s="178" t="s">
        <v>105</v>
      </c>
      <c r="E101" s="179"/>
      <c r="F101" s="179"/>
      <c r="G101" s="179"/>
      <c r="H101" s="179"/>
      <c r="I101" s="180">
        <f>Q242</f>
        <v>0</v>
      </c>
      <c r="J101" s="180">
        <f>R242</f>
        <v>0</v>
      </c>
      <c r="K101" s="180">
        <f>K242</f>
        <v>0</v>
      </c>
      <c r="L101" s="177"/>
      <c r="M101" s="18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6"/>
      <c r="C102" s="177"/>
      <c r="D102" s="178" t="s">
        <v>106</v>
      </c>
      <c r="E102" s="179"/>
      <c r="F102" s="179"/>
      <c r="G102" s="179"/>
      <c r="H102" s="179"/>
      <c r="I102" s="180">
        <f>Q249</f>
        <v>0</v>
      </c>
      <c r="J102" s="180">
        <f>R249</f>
        <v>0</v>
      </c>
      <c r="K102" s="180">
        <f>K249</f>
        <v>0</v>
      </c>
      <c r="L102" s="177"/>
      <c r="M102" s="18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6"/>
      <c r="C103" s="177"/>
      <c r="D103" s="178" t="s">
        <v>107</v>
      </c>
      <c r="E103" s="179"/>
      <c r="F103" s="179"/>
      <c r="G103" s="179"/>
      <c r="H103" s="179"/>
      <c r="I103" s="180">
        <f>Q255</f>
        <v>0</v>
      </c>
      <c r="J103" s="180">
        <f>R255</f>
        <v>0</v>
      </c>
      <c r="K103" s="180">
        <f>K255</f>
        <v>0</v>
      </c>
      <c r="L103" s="177"/>
      <c r="M103" s="18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0"/>
      <c r="C104" s="171"/>
      <c r="D104" s="172" t="s">
        <v>108</v>
      </c>
      <c r="E104" s="173"/>
      <c r="F104" s="173"/>
      <c r="G104" s="173"/>
      <c r="H104" s="173"/>
      <c r="I104" s="174">
        <f>Q262</f>
        <v>0</v>
      </c>
      <c r="J104" s="174">
        <f>R262</f>
        <v>0</v>
      </c>
      <c r="K104" s="174">
        <f>K262</f>
        <v>0</v>
      </c>
      <c r="L104" s="171"/>
      <c r="M104" s="17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109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17</v>
      </c>
      <c r="D113" s="37"/>
      <c r="E113" s="37"/>
      <c r="F113" s="37"/>
      <c r="G113" s="37"/>
      <c r="H113" s="37"/>
      <c r="I113" s="37"/>
      <c r="J113" s="37"/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E7</f>
        <v>Oprava TV v žst. Horní Lideč</v>
      </c>
      <c r="F114" s="37"/>
      <c r="G114" s="37"/>
      <c r="H114" s="37"/>
      <c r="I114" s="37"/>
      <c r="J114" s="37"/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22</v>
      </c>
      <c r="D116" s="37"/>
      <c r="E116" s="37"/>
      <c r="F116" s="24" t="str">
        <f>F10</f>
        <v>Horní Lideč</v>
      </c>
      <c r="G116" s="37"/>
      <c r="H116" s="37"/>
      <c r="I116" s="29" t="s">
        <v>24</v>
      </c>
      <c r="J116" s="76" t="str">
        <f>IF(J10="","",J10)</f>
        <v>9. 3. 2023</v>
      </c>
      <c r="K116" s="37"/>
      <c r="L116" s="37"/>
      <c r="M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26</v>
      </c>
      <c r="D118" s="37"/>
      <c r="E118" s="37"/>
      <c r="F118" s="24" t="str">
        <f>E13</f>
        <v>SŽ, s.o. OŘ Ostrava SEE Olomouc</v>
      </c>
      <c r="G118" s="37"/>
      <c r="H118" s="37"/>
      <c r="I118" s="29" t="s">
        <v>32</v>
      </c>
      <c r="J118" s="33" t="str">
        <f>E19</f>
        <v xml:space="preserve"> </v>
      </c>
      <c r="K118" s="37"/>
      <c r="L118" s="37"/>
      <c r="M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30</v>
      </c>
      <c r="D119" s="37"/>
      <c r="E119" s="37"/>
      <c r="F119" s="24" t="str">
        <f>IF(E16="","",E16)</f>
        <v>Vyplň údaj</v>
      </c>
      <c r="G119" s="37"/>
      <c r="H119" s="37"/>
      <c r="I119" s="29" t="s">
        <v>34</v>
      </c>
      <c r="J119" s="33" t="str">
        <f>E22</f>
        <v>Bc. Pavel Kotrle</v>
      </c>
      <c r="K119" s="37"/>
      <c r="L119" s="37"/>
      <c r="M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2"/>
      <c r="B121" s="183"/>
      <c r="C121" s="184" t="s">
        <v>110</v>
      </c>
      <c r="D121" s="185" t="s">
        <v>63</v>
      </c>
      <c r="E121" s="185" t="s">
        <v>59</v>
      </c>
      <c r="F121" s="185" t="s">
        <v>60</v>
      </c>
      <c r="G121" s="185" t="s">
        <v>111</v>
      </c>
      <c r="H121" s="185" t="s">
        <v>112</v>
      </c>
      <c r="I121" s="185" t="s">
        <v>113</v>
      </c>
      <c r="J121" s="185" t="s">
        <v>114</v>
      </c>
      <c r="K121" s="185" t="s">
        <v>96</v>
      </c>
      <c r="L121" s="186" t="s">
        <v>115</v>
      </c>
      <c r="M121" s="187"/>
      <c r="N121" s="97" t="s">
        <v>1</v>
      </c>
      <c r="O121" s="98" t="s">
        <v>42</v>
      </c>
      <c r="P121" s="98" t="s">
        <v>116</v>
      </c>
      <c r="Q121" s="98" t="s">
        <v>117</v>
      </c>
      <c r="R121" s="98" t="s">
        <v>118</v>
      </c>
      <c r="S121" s="98" t="s">
        <v>119</v>
      </c>
      <c r="T121" s="98" t="s">
        <v>120</v>
      </c>
      <c r="U121" s="98" t="s">
        <v>121</v>
      </c>
      <c r="V121" s="98" t="s">
        <v>122</v>
      </c>
      <c r="W121" s="98" t="s">
        <v>123</v>
      </c>
      <c r="X121" s="99" t="s">
        <v>124</v>
      </c>
      <c r="Y121" s="182"/>
      <c r="Z121" s="182"/>
      <c r="AA121" s="182"/>
      <c r="AB121" s="182"/>
      <c r="AC121" s="182"/>
      <c r="AD121" s="182"/>
      <c r="AE121" s="182"/>
    </row>
    <row r="122" s="2" customFormat="1" ht="22.8" customHeight="1">
      <c r="A122" s="35"/>
      <c r="B122" s="36"/>
      <c r="C122" s="104" t="s">
        <v>125</v>
      </c>
      <c r="D122" s="37"/>
      <c r="E122" s="37"/>
      <c r="F122" s="37"/>
      <c r="G122" s="37"/>
      <c r="H122" s="37"/>
      <c r="I122" s="37"/>
      <c r="J122" s="37"/>
      <c r="K122" s="188">
        <f>BK122</f>
        <v>0</v>
      </c>
      <c r="L122" s="37"/>
      <c r="M122" s="41"/>
      <c r="N122" s="100"/>
      <c r="O122" s="189"/>
      <c r="P122" s="101"/>
      <c r="Q122" s="190">
        <f>Q123+Q262</f>
        <v>0</v>
      </c>
      <c r="R122" s="190">
        <f>R123+R262</f>
        <v>0</v>
      </c>
      <c r="S122" s="101"/>
      <c r="T122" s="191">
        <f>T123+T262</f>
        <v>0</v>
      </c>
      <c r="U122" s="101"/>
      <c r="V122" s="191">
        <f>V123+V262</f>
        <v>0</v>
      </c>
      <c r="W122" s="101"/>
      <c r="X122" s="192">
        <f>X123+X262</f>
        <v>0</v>
      </c>
      <c r="Y122" s="35"/>
      <c r="Z122" s="35"/>
      <c r="AA122" s="35"/>
      <c r="AB122" s="35"/>
      <c r="AC122" s="35"/>
      <c r="AD122" s="35"/>
      <c r="AE122" s="35"/>
      <c r="AT122" s="14" t="s">
        <v>79</v>
      </c>
      <c r="AU122" s="14" t="s">
        <v>98</v>
      </c>
      <c r="BK122" s="193">
        <f>BK123+BK262</f>
        <v>0</v>
      </c>
    </row>
    <row r="123" s="12" customFormat="1" ht="25.92" customHeight="1">
      <c r="A123" s="12"/>
      <c r="B123" s="194"/>
      <c r="C123" s="195"/>
      <c r="D123" s="196" t="s">
        <v>79</v>
      </c>
      <c r="E123" s="197" t="s">
        <v>126</v>
      </c>
      <c r="F123" s="197" t="s">
        <v>126</v>
      </c>
      <c r="G123" s="195"/>
      <c r="H123" s="195"/>
      <c r="I123" s="198"/>
      <c r="J123" s="198"/>
      <c r="K123" s="199">
        <f>BK123</f>
        <v>0</v>
      </c>
      <c r="L123" s="195"/>
      <c r="M123" s="200"/>
      <c r="N123" s="201"/>
      <c r="O123" s="202"/>
      <c r="P123" s="202"/>
      <c r="Q123" s="203">
        <f>Q124+Q150+Q161+Q214+Q217+Q242+Q249+Q255</f>
        <v>0</v>
      </c>
      <c r="R123" s="203">
        <f>R124+R150+R161+R214+R217+R242+R249+R255</f>
        <v>0</v>
      </c>
      <c r="S123" s="202"/>
      <c r="T123" s="204">
        <f>T124+T150+T161+T214+T217+T242+T249+T255</f>
        <v>0</v>
      </c>
      <c r="U123" s="202"/>
      <c r="V123" s="204">
        <f>V124+V150+V161+V214+V217+V242+V249+V255</f>
        <v>0</v>
      </c>
      <c r="W123" s="202"/>
      <c r="X123" s="205">
        <f>X124+X150+X161+X214+X217+X242+X249+X255</f>
        <v>0</v>
      </c>
      <c r="Y123" s="12"/>
      <c r="Z123" s="12"/>
      <c r="AA123" s="12"/>
      <c r="AB123" s="12"/>
      <c r="AC123" s="12"/>
      <c r="AD123" s="12"/>
      <c r="AE123" s="12"/>
      <c r="AR123" s="206" t="s">
        <v>85</v>
      </c>
      <c r="AT123" s="207" t="s">
        <v>79</v>
      </c>
      <c r="AU123" s="207" t="s">
        <v>80</v>
      </c>
      <c r="AY123" s="206" t="s">
        <v>127</v>
      </c>
      <c r="BK123" s="208">
        <f>BK124+BK150+BK161+BK214+BK217+BK242+BK249+BK255</f>
        <v>0</v>
      </c>
    </row>
    <row r="124" s="12" customFormat="1" ht="22.8" customHeight="1">
      <c r="A124" s="12"/>
      <c r="B124" s="194"/>
      <c r="C124" s="195"/>
      <c r="D124" s="196" t="s">
        <v>79</v>
      </c>
      <c r="E124" s="209" t="s">
        <v>128</v>
      </c>
      <c r="F124" s="209" t="s">
        <v>129</v>
      </c>
      <c r="G124" s="195"/>
      <c r="H124" s="195"/>
      <c r="I124" s="198"/>
      <c r="J124" s="198"/>
      <c r="K124" s="210">
        <f>BK124</f>
        <v>0</v>
      </c>
      <c r="L124" s="195"/>
      <c r="M124" s="200"/>
      <c r="N124" s="201"/>
      <c r="O124" s="202"/>
      <c r="P124" s="202"/>
      <c r="Q124" s="203">
        <f>SUM(Q125:Q149)</f>
        <v>0</v>
      </c>
      <c r="R124" s="203">
        <f>SUM(R125:R149)</f>
        <v>0</v>
      </c>
      <c r="S124" s="202"/>
      <c r="T124" s="204">
        <f>SUM(T125:T149)</f>
        <v>0</v>
      </c>
      <c r="U124" s="202"/>
      <c r="V124" s="204">
        <f>SUM(V125:V149)</f>
        <v>0</v>
      </c>
      <c r="W124" s="202"/>
      <c r="X124" s="205">
        <f>SUM(X125:X149)</f>
        <v>0</v>
      </c>
      <c r="Y124" s="12"/>
      <c r="Z124" s="12"/>
      <c r="AA124" s="12"/>
      <c r="AB124" s="12"/>
      <c r="AC124" s="12"/>
      <c r="AD124" s="12"/>
      <c r="AE124" s="12"/>
      <c r="AR124" s="206" t="s">
        <v>85</v>
      </c>
      <c r="AT124" s="207" t="s">
        <v>79</v>
      </c>
      <c r="AU124" s="207" t="s">
        <v>85</v>
      </c>
      <c r="AY124" s="206" t="s">
        <v>127</v>
      </c>
      <c r="BK124" s="208">
        <f>SUM(BK125:BK149)</f>
        <v>0</v>
      </c>
    </row>
    <row r="125" s="2" customFormat="1" ht="37.8" customHeight="1">
      <c r="A125" s="35"/>
      <c r="B125" s="36"/>
      <c r="C125" s="211" t="s">
        <v>130</v>
      </c>
      <c r="D125" s="211" t="s">
        <v>131</v>
      </c>
      <c r="E125" s="212" t="s">
        <v>132</v>
      </c>
      <c r="F125" s="213" t="s">
        <v>133</v>
      </c>
      <c r="G125" s="214" t="s">
        <v>134</v>
      </c>
      <c r="H125" s="215">
        <v>5</v>
      </c>
      <c r="I125" s="216"/>
      <c r="J125" s="216"/>
      <c r="K125" s="217">
        <f>ROUND(P125*H125,2)</f>
        <v>0</v>
      </c>
      <c r="L125" s="213" t="s">
        <v>135</v>
      </c>
      <c r="M125" s="41"/>
      <c r="N125" s="218" t="s">
        <v>1</v>
      </c>
      <c r="O125" s="219" t="s">
        <v>43</v>
      </c>
      <c r="P125" s="220">
        <f>I125+J125</f>
        <v>0</v>
      </c>
      <c r="Q125" s="220">
        <f>ROUND(I125*H125,2)</f>
        <v>0</v>
      </c>
      <c r="R125" s="220">
        <f>ROUND(J125*H125,2)</f>
        <v>0</v>
      </c>
      <c r="S125" s="88"/>
      <c r="T125" s="221">
        <f>S125*H125</f>
        <v>0</v>
      </c>
      <c r="U125" s="221">
        <v>0</v>
      </c>
      <c r="V125" s="221">
        <f>U125*H125</f>
        <v>0</v>
      </c>
      <c r="W125" s="221">
        <v>0</v>
      </c>
      <c r="X125" s="222">
        <f>W125*H125</f>
        <v>0</v>
      </c>
      <c r="Y125" s="35"/>
      <c r="Z125" s="35"/>
      <c r="AA125" s="35"/>
      <c r="AB125" s="35"/>
      <c r="AC125" s="35"/>
      <c r="AD125" s="35"/>
      <c r="AE125" s="35"/>
      <c r="AR125" s="223" t="s">
        <v>136</v>
      </c>
      <c r="AT125" s="223" t="s">
        <v>131</v>
      </c>
      <c r="AU125" s="223" t="s">
        <v>87</v>
      </c>
      <c r="AY125" s="14" t="s">
        <v>127</v>
      </c>
      <c r="BE125" s="224">
        <f>IF(O125="základní",K125,0)</f>
        <v>0</v>
      </c>
      <c r="BF125" s="224">
        <f>IF(O125="snížená",K125,0)</f>
        <v>0</v>
      </c>
      <c r="BG125" s="224">
        <f>IF(O125="zákl. přenesená",K125,0)</f>
        <v>0</v>
      </c>
      <c r="BH125" s="224">
        <f>IF(O125="sníž. přenesená",K125,0)</f>
        <v>0</v>
      </c>
      <c r="BI125" s="224">
        <f>IF(O125="nulová",K125,0)</f>
        <v>0</v>
      </c>
      <c r="BJ125" s="14" t="s">
        <v>85</v>
      </c>
      <c r="BK125" s="224">
        <f>ROUND(P125*H125,2)</f>
        <v>0</v>
      </c>
      <c r="BL125" s="14" t="s">
        <v>136</v>
      </c>
      <c r="BM125" s="223" t="s">
        <v>137</v>
      </c>
    </row>
    <row r="126" s="2" customFormat="1">
      <c r="A126" s="35"/>
      <c r="B126" s="36"/>
      <c r="C126" s="37"/>
      <c r="D126" s="225" t="s">
        <v>138</v>
      </c>
      <c r="E126" s="37"/>
      <c r="F126" s="226" t="s">
        <v>139</v>
      </c>
      <c r="G126" s="37"/>
      <c r="H126" s="37"/>
      <c r="I126" s="227"/>
      <c r="J126" s="227"/>
      <c r="K126" s="37"/>
      <c r="L126" s="37"/>
      <c r="M126" s="41"/>
      <c r="N126" s="228"/>
      <c r="O126" s="229"/>
      <c r="P126" s="88"/>
      <c r="Q126" s="88"/>
      <c r="R126" s="88"/>
      <c r="S126" s="88"/>
      <c r="T126" s="88"/>
      <c r="U126" s="88"/>
      <c r="V126" s="88"/>
      <c r="W126" s="88"/>
      <c r="X126" s="89"/>
      <c r="Y126" s="35"/>
      <c r="Z126" s="35"/>
      <c r="AA126" s="35"/>
      <c r="AB126" s="35"/>
      <c r="AC126" s="35"/>
      <c r="AD126" s="35"/>
      <c r="AE126" s="35"/>
      <c r="AT126" s="14" t="s">
        <v>138</v>
      </c>
      <c r="AU126" s="14" t="s">
        <v>87</v>
      </c>
    </row>
    <row r="127" s="2" customFormat="1" ht="24.15" customHeight="1">
      <c r="A127" s="35"/>
      <c r="B127" s="36"/>
      <c r="C127" s="230" t="s">
        <v>140</v>
      </c>
      <c r="D127" s="230" t="s">
        <v>141</v>
      </c>
      <c r="E127" s="231" t="s">
        <v>142</v>
      </c>
      <c r="F127" s="232" t="s">
        <v>143</v>
      </c>
      <c r="G127" s="233" t="s">
        <v>134</v>
      </c>
      <c r="H127" s="234">
        <v>5</v>
      </c>
      <c r="I127" s="235"/>
      <c r="J127" s="236"/>
      <c r="K127" s="237">
        <f>ROUND(P127*H127,2)</f>
        <v>0</v>
      </c>
      <c r="L127" s="232" t="s">
        <v>135</v>
      </c>
      <c r="M127" s="238"/>
      <c r="N127" s="239" t="s">
        <v>1</v>
      </c>
      <c r="O127" s="219" t="s">
        <v>43</v>
      </c>
      <c r="P127" s="220">
        <f>I127+J127</f>
        <v>0</v>
      </c>
      <c r="Q127" s="220">
        <f>ROUND(I127*H127,2)</f>
        <v>0</v>
      </c>
      <c r="R127" s="220">
        <f>ROUND(J127*H127,2)</f>
        <v>0</v>
      </c>
      <c r="S127" s="88"/>
      <c r="T127" s="221">
        <f>S127*H127</f>
        <v>0</v>
      </c>
      <c r="U127" s="221">
        <v>0</v>
      </c>
      <c r="V127" s="221">
        <f>U127*H127</f>
        <v>0</v>
      </c>
      <c r="W127" s="221">
        <v>0</v>
      </c>
      <c r="X127" s="222">
        <f>W127*H127</f>
        <v>0</v>
      </c>
      <c r="Y127" s="35"/>
      <c r="Z127" s="35"/>
      <c r="AA127" s="35"/>
      <c r="AB127" s="35"/>
      <c r="AC127" s="35"/>
      <c r="AD127" s="35"/>
      <c r="AE127" s="35"/>
      <c r="AR127" s="223" t="s">
        <v>136</v>
      </c>
      <c r="AT127" s="223" t="s">
        <v>141</v>
      </c>
      <c r="AU127" s="223" t="s">
        <v>87</v>
      </c>
      <c r="AY127" s="14" t="s">
        <v>127</v>
      </c>
      <c r="BE127" s="224">
        <f>IF(O127="základní",K127,0)</f>
        <v>0</v>
      </c>
      <c r="BF127" s="224">
        <f>IF(O127="snížená",K127,0)</f>
        <v>0</v>
      </c>
      <c r="BG127" s="224">
        <f>IF(O127="zákl. přenesená",K127,0)</f>
        <v>0</v>
      </c>
      <c r="BH127" s="224">
        <f>IF(O127="sníž. přenesená",K127,0)</f>
        <v>0</v>
      </c>
      <c r="BI127" s="224">
        <f>IF(O127="nulová",K127,0)</f>
        <v>0</v>
      </c>
      <c r="BJ127" s="14" t="s">
        <v>85</v>
      </c>
      <c r="BK127" s="224">
        <f>ROUND(P127*H127,2)</f>
        <v>0</v>
      </c>
      <c r="BL127" s="14" t="s">
        <v>136</v>
      </c>
      <c r="BM127" s="223" t="s">
        <v>144</v>
      </c>
    </row>
    <row r="128" s="2" customFormat="1">
      <c r="A128" s="35"/>
      <c r="B128" s="36"/>
      <c r="C128" s="37"/>
      <c r="D128" s="225" t="s">
        <v>138</v>
      </c>
      <c r="E128" s="37"/>
      <c r="F128" s="226" t="s">
        <v>143</v>
      </c>
      <c r="G128" s="37"/>
      <c r="H128" s="37"/>
      <c r="I128" s="227"/>
      <c r="J128" s="227"/>
      <c r="K128" s="37"/>
      <c r="L128" s="37"/>
      <c r="M128" s="41"/>
      <c r="N128" s="228"/>
      <c r="O128" s="229"/>
      <c r="P128" s="88"/>
      <c r="Q128" s="88"/>
      <c r="R128" s="88"/>
      <c r="S128" s="88"/>
      <c r="T128" s="88"/>
      <c r="U128" s="88"/>
      <c r="V128" s="88"/>
      <c r="W128" s="88"/>
      <c r="X128" s="89"/>
      <c r="Y128" s="35"/>
      <c r="Z128" s="35"/>
      <c r="AA128" s="35"/>
      <c r="AB128" s="35"/>
      <c r="AC128" s="35"/>
      <c r="AD128" s="35"/>
      <c r="AE128" s="35"/>
      <c r="AT128" s="14" t="s">
        <v>138</v>
      </c>
      <c r="AU128" s="14" t="s">
        <v>87</v>
      </c>
    </row>
    <row r="129" s="2" customFormat="1" ht="24.15" customHeight="1">
      <c r="A129" s="35"/>
      <c r="B129" s="36"/>
      <c r="C129" s="230" t="s">
        <v>145</v>
      </c>
      <c r="D129" s="230" t="s">
        <v>141</v>
      </c>
      <c r="E129" s="231" t="s">
        <v>146</v>
      </c>
      <c r="F129" s="232" t="s">
        <v>147</v>
      </c>
      <c r="G129" s="233" t="s">
        <v>148</v>
      </c>
      <c r="H129" s="234">
        <v>2</v>
      </c>
      <c r="I129" s="235"/>
      <c r="J129" s="236"/>
      <c r="K129" s="237">
        <f>ROUND(P129*H129,2)</f>
        <v>0</v>
      </c>
      <c r="L129" s="232" t="s">
        <v>135</v>
      </c>
      <c r="M129" s="238"/>
      <c r="N129" s="239" t="s">
        <v>1</v>
      </c>
      <c r="O129" s="219" t="s">
        <v>43</v>
      </c>
      <c r="P129" s="220">
        <f>I129+J129</f>
        <v>0</v>
      </c>
      <c r="Q129" s="220">
        <f>ROUND(I129*H129,2)</f>
        <v>0</v>
      </c>
      <c r="R129" s="220">
        <f>ROUND(J129*H129,2)</f>
        <v>0</v>
      </c>
      <c r="S129" s="88"/>
      <c r="T129" s="221">
        <f>S129*H129</f>
        <v>0</v>
      </c>
      <c r="U129" s="221">
        <v>0</v>
      </c>
      <c r="V129" s="221">
        <f>U129*H129</f>
        <v>0</v>
      </c>
      <c r="W129" s="221">
        <v>0</v>
      </c>
      <c r="X129" s="222">
        <f>W129*H129</f>
        <v>0</v>
      </c>
      <c r="Y129" s="35"/>
      <c r="Z129" s="35"/>
      <c r="AA129" s="35"/>
      <c r="AB129" s="35"/>
      <c r="AC129" s="35"/>
      <c r="AD129" s="35"/>
      <c r="AE129" s="35"/>
      <c r="AR129" s="223" t="s">
        <v>136</v>
      </c>
      <c r="AT129" s="223" t="s">
        <v>141</v>
      </c>
      <c r="AU129" s="223" t="s">
        <v>87</v>
      </c>
      <c r="AY129" s="14" t="s">
        <v>127</v>
      </c>
      <c r="BE129" s="224">
        <f>IF(O129="základní",K129,0)</f>
        <v>0</v>
      </c>
      <c r="BF129" s="224">
        <f>IF(O129="snížená",K129,0)</f>
        <v>0</v>
      </c>
      <c r="BG129" s="224">
        <f>IF(O129="zákl. přenesená",K129,0)</f>
        <v>0</v>
      </c>
      <c r="BH129" s="224">
        <f>IF(O129="sníž. přenesená",K129,0)</f>
        <v>0</v>
      </c>
      <c r="BI129" s="224">
        <f>IF(O129="nulová",K129,0)</f>
        <v>0</v>
      </c>
      <c r="BJ129" s="14" t="s">
        <v>85</v>
      </c>
      <c r="BK129" s="224">
        <f>ROUND(P129*H129,2)</f>
        <v>0</v>
      </c>
      <c r="BL129" s="14" t="s">
        <v>136</v>
      </c>
      <c r="BM129" s="223" t="s">
        <v>149</v>
      </c>
    </row>
    <row r="130" s="2" customFormat="1">
      <c r="A130" s="35"/>
      <c r="B130" s="36"/>
      <c r="C130" s="37"/>
      <c r="D130" s="225" t="s">
        <v>138</v>
      </c>
      <c r="E130" s="37"/>
      <c r="F130" s="226" t="s">
        <v>147</v>
      </c>
      <c r="G130" s="37"/>
      <c r="H130" s="37"/>
      <c r="I130" s="227"/>
      <c r="J130" s="227"/>
      <c r="K130" s="37"/>
      <c r="L130" s="37"/>
      <c r="M130" s="41"/>
      <c r="N130" s="228"/>
      <c r="O130" s="229"/>
      <c r="P130" s="88"/>
      <c r="Q130" s="88"/>
      <c r="R130" s="88"/>
      <c r="S130" s="88"/>
      <c r="T130" s="88"/>
      <c r="U130" s="88"/>
      <c r="V130" s="88"/>
      <c r="W130" s="88"/>
      <c r="X130" s="89"/>
      <c r="Y130" s="35"/>
      <c r="Z130" s="35"/>
      <c r="AA130" s="35"/>
      <c r="AB130" s="35"/>
      <c r="AC130" s="35"/>
      <c r="AD130" s="35"/>
      <c r="AE130" s="35"/>
      <c r="AT130" s="14" t="s">
        <v>138</v>
      </c>
      <c r="AU130" s="14" t="s">
        <v>87</v>
      </c>
    </row>
    <row r="131" s="2" customFormat="1" ht="24.15" customHeight="1">
      <c r="A131" s="35"/>
      <c r="B131" s="36"/>
      <c r="C131" s="230" t="s">
        <v>150</v>
      </c>
      <c r="D131" s="230" t="s">
        <v>141</v>
      </c>
      <c r="E131" s="231" t="s">
        <v>151</v>
      </c>
      <c r="F131" s="232" t="s">
        <v>152</v>
      </c>
      <c r="G131" s="233" t="s">
        <v>148</v>
      </c>
      <c r="H131" s="234">
        <v>8</v>
      </c>
      <c r="I131" s="235"/>
      <c r="J131" s="236"/>
      <c r="K131" s="237">
        <f>ROUND(P131*H131,2)</f>
        <v>0</v>
      </c>
      <c r="L131" s="232" t="s">
        <v>135</v>
      </c>
      <c r="M131" s="238"/>
      <c r="N131" s="239" t="s">
        <v>1</v>
      </c>
      <c r="O131" s="219" t="s">
        <v>43</v>
      </c>
      <c r="P131" s="220">
        <f>I131+J131</f>
        <v>0</v>
      </c>
      <c r="Q131" s="220">
        <f>ROUND(I131*H131,2)</f>
        <v>0</v>
      </c>
      <c r="R131" s="220">
        <f>ROUND(J131*H131,2)</f>
        <v>0</v>
      </c>
      <c r="S131" s="88"/>
      <c r="T131" s="221">
        <f>S131*H131</f>
        <v>0</v>
      </c>
      <c r="U131" s="221">
        <v>0</v>
      </c>
      <c r="V131" s="221">
        <f>U131*H131</f>
        <v>0</v>
      </c>
      <c r="W131" s="221">
        <v>0</v>
      </c>
      <c r="X131" s="222">
        <f>W131*H131</f>
        <v>0</v>
      </c>
      <c r="Y131" s="35"/>
      <c r="Z131" s="35"/>
      <c r="AA131" s="35"/>
      <c r="AB131" s="35"/>
      <c r="AC131" s="35"/>
      <c r="AD131" s="35"/>
      <c r="AE131" s="35"/>
      <c r="AR131" s="223" t="s">
        <v>136</v>
      </c>
      <c r="AT131" s="223" t="s">
        <v>141</v>
      </c>
      <c r="AU131" s="223" t="s">
        <v>87</v>
      </c>
      <c r="AY131" s="14" t="s">
        <v>127</v>
      </c>
      <c r="BE131" s="224">
        <f>IF(O131="základní",K131,0)</f>
        <v>0</v>
      </c>
      <c r="BF131" s="224">
        <f>IF(O131="snížená",K131,0)</f>
        <v>0</v>
      </c>
      <c r="BG131" s="224">
        <f>IF(O131="zákl. přenesená",K131,0)</f>
        <v>0</v>
      </c>
      <c r="BH131" s="224">
        <f>IF(O131="sníž. přenesená",K131,0)</f>
        <v>0</v>
      </c>
      <c r="BI131" s="224">
        <f>IF(O131="nulová",K131,0)</f>
        <v>0</v>
      </c>
      <c r="BJ131" s="14" t="s">
        <v>85</v>
      </c>
      <c r="BK131" s="224">
        <f>ROUND(P131*H131,2)</f>
        <v>0</v>
      </c>
      <c r="BL131" s="14" t="s">
        <v>136</v>
      </c>
      <c r="BM131" s="223" t="s">
        <v>153</v>
      </c>
    </row>
    <row r="132" s="2" customFormat="1">
      <c r="A132" s="35"/>
      <c r="B132" s="36"/>
      <c r="C132" s="37"/>
      <c r="D132" s="225" t="s">
        <v>138</v>
      </c>
      <c r="E132" s="37"/>
      <c r="F132" s="226" t="s">
        <v>152</v>
      </c>
      <c r="G132" s="37"/>
      <c r="H132" s="37"/>
      <c r="I132" s="227"/>
      <c r="J132" s="227"/>
      <c r="K132" s="37"/>
      <c r="L132" s="37"/>
      <c r="M132" s="41"/>
      <c r="N132" s="228"/>
      <c r="O132" s="229"/>
      <c r="P132" s="88"/>
      <c r="Q132" s="88"/>
      <c r="R132" s="88"/>
      <c r="S132" s="88"/>
      <c r="T132" s="88"/>
      <c r="U132" s="88"/>
      <c r="V132" s="88"/>
      <c r="W132" s="88"/>
      <c r="X132" s="89"/>
      <c r="Y132" s="35"/>
      <c r="Z132" s="35"/>
      <c r="AA132" s="35"/>
      <c r="AB132" s="35"/>
      <c r="AC132" s="35"/>
      <c r="AD132" s="35"/>
      <c r="AE132" s="35"/>
      <c r="AT132" s="14" t="s">
        <v>138</v>
      </c>
      <c r="AU132" s="14" t="s">
        <v>87</v>
      </c>
    </row>
    <row r="133" s="2" customFormat="1">
      <c r="A133" s="35"/>
      <c r="B133" s="36"/>
      <c r="C133" s="230" t="s">
        <v>154</v>
      </c>
      <c r="D133" s="230" t="s">
        <v>141</v>
      </c>
      <c r="E133" s="231" t="s">
        <v>155</v>
      </c>
      <c r="F133" s="232" t="s">
        <v>156</v>
      </c>
      <c r="G133" s="233" t="s">
        <v>148</v>
      </c>
      <c r="H133" s="234">
        <v>8</v>
      </c>
      <c r="I133" s="235"/>
      <c r="J133" s="236"/>
      <c r="K133" s="237">
        <f>ROUND(P133*H133,2)</f>
        <v>0</v>
      </c>
      <c r="L133" s="232" t="s">
        <v>135</v>
      </c>
      <c r="M133" s="238"/>
      <c r="N133" s="239" t="s">
        <v>1</v>
      </c>
      <c r="O133" s="219" t="s">
        <v>43</v>
      </c>
      <c r="P133" s="220">
        <f>I133+J133</f>
        <v>0</v>
      </c>
      <c r="Q133" s="220">
        <f>ROUND(I133*H133,2)</f>
        <v>0</v>
      </c>
      <c r="R133" s="220">
        <f>ROUND(J133*H133,2)</f>
        <v>0</v>
      </c>
      <c r="S133" s="88"/>
      <c r="T133" s="221">
        <f>S133*H133</f>
        <v>0</v>
      </c>
      <c r="U133" s="221">
        <v>0</v>
      </c>
      <c r="V133" s="221">
        <f>U133*H133</f>
        <v>0</v>
      </c>
      <c r="W133" s="221">
        <v>0</v>
      </c>
      <c r="X133" s="222">
        <f>W133*H133</f>
        <v>0</v>
      </c>
      <c r="Y133" s="35"/>
      <c r="Z133" s="35"/>
      <c r="AA133" s="35"/>
      <c r="AB133" s="35"/>
      <c r="AC133" s="35"/>
      <c r="AD133" s="35"/>
      <c r="AE133" s="35"/>
      <c r="AR133" s="223" t="s">
        <v>136</v>
      </c>
      <c r="AT133" s="223" t="s">
        <v>141</v>
      </c>
      <c r="AU133" s="223" t="s">
        <v>87</v>
      </c>
      <c r="AY133" s="14" t="s">
        <v>127</v>
      </c>
      <c r="BE133" s="224">
        <f>IF(O133="základní",K133,0)</f>
        <v>0</v>
      </c>
      <c r="BF133" s="224">
        <f>IF(O133="snížená",K133,0)</f>
        <v>0</v>
      </c>
      <c r="BG133" s="224">
        <f>IF(O133="zákl. přenesená",K133,0)</f>
        <v>0</v>
      </c>
      <c r="BH133" s="224">
        <f>IF(O133="sníž. přenesená",K133,0)</f>
        <v>0</v>
      </c>
      <c r="BI133" s="224">
        <f>IF(O133="nulová",K133,0)</f>
        <v>0</v>
      </c>
      <c r="BJ133" s="14" t="s">
        <v>85</v>
      </c>
      <c r="BK133" s="224">
        <f>ROUND(P133*H133,2)</f>
        <v>0</v>
      </c>
      <c r="BL133" s="14" t="s">
        <v>136</v>
      </c>
      <c r="BM133" s="223" t="s">
        <v>157</v>
      </c>
    </row>
    <row r="134" s="2" customFormat="1">
      <c r="A134" s="35"/>
      <c r="B134" s="36"/>
      <c r="C134" s="37"/>
      <c r="D134" s="225" t="s">
        <v>138</v>
      </c>
      <c r="E134" s="37"/>
      <c r="F134" s="226" t="s">
        <v>156</v>
      </c>
      <c r="G134" s="37"/>
      <c r="H134" s="37"/>
      <c r="I134" s="227"/>
      <c r="J134" s="227"/>
      <c r="K134" s="37"/>
      <c r="L134" s="37"/>
      <c r="M134" s="41"/>
      <c r="N134" s="228"/>
      <c r="O134" s="229"/>
      <c r="P134" s="88"/>
      <c r="Q134" s="88"/>
      <c r="R134" s="88"/>
      <c r="S134" s="88"/>
      <c r="T134" s="88"/>
      <c r="U134" s="88"/>
      <c r="V134" s="88"/>
      <c r="W134" s="88"/>
      <c r="X134" s="89"/>
      <c r="Y134" s="35"/>
      <c r="Z134" s="35"/>
      <c r="AA134" s="35"/>
      <c r="AB134" s="35"/>
      <c r="AC134" s="35"/>
      <c r="AD134" s="35"/>
      <c r="AE134" s="35"/>
      <c r="AT134" s="14" t="s">
        <v>138</v>
      </c>
      <c r="AU134" s="14" t="s">
        <v>87</v>
      </c>
    </row>
    <row r="135" s="2" customFormat="1" ht="24.15" customHeight="1">
      <c r="A135" s="35"/>
      <c r="B135" s="36"/>
      <c r="C135" s="211" t="s">
        <v>158</v>
      </c>
      <c r="D135" s="211" t="s">
        <v>131</v>
      </c>
      <c r="E135" s="212" t="s">
        <v>159</v>
      </c>
      <c r="F135" s="213" t="s">
        <v>160</v>
      </c>
      <c r="G135" s="214" t="s">
        <v>161</v>
      </c>
      <c r="H135" s="215">
        <v>265</v>
      </c>
      <c r="I135" s="216"/>
      <c r="J135" s="216"/>
      <c r="K135" s="217">
        <f>ROUND(P135*H135,2)</f>
        <v>0</v>
      </c>
      <c r="L135" s="213" t="s">
        <v>135</v>
      </c>
      <c r="M135" s="41"/>
      <c r="N135" s="218" t="s">
        <v>1</v>
      </c>
      <c r="O135" s="219" t="s">
        <v>43</v>
      </c>
      <c r="P135" s="220">
        <f>I135+J135</f>
        <v>0</v>
      </c>
      <c r="Q135" s="220">
        <f>ROUND(I135*H135,2)</f>
        <v>0</v>
      </c>
      <c r="R135" s="220">
        <f>ROUND(J135*H135,2)</f>
        <v>0</v>
      </c>
      <c r="S135" s="88"/>
      <c r="T135" s="221">
        <f>S135*H135</f>
        <v>0</v>
      </c>
      <c r="U135" s="221">
        <v>0</v>
      </c>
      <c r="V135" s="221">
        <f>U135*H135</f>
        <v>0</v>
      </c>
      <c r="W135" s="221">
        <v>0</v>
      </c>
      <c r="X135" s="222">
        <f>W135*H135</f>
        <v>0</v>
      </c>
      <c r="Y135" s="35"/>
      <c r="Z135" s="35"/>
      <c r="AA135" s="35"/>
      <c r="AB135" s="35"/>
      <c r="AC135" s="35"/>
      <c r="AD135" s="35"/>
      <c r="AE135" s="35"/>
      <c r="AR135" s="223" t="s">
        <v>136</v>
      </c>
      <c r="AT135" s="223" t="s">
        <v>131</v>
      </c>
      <c r="AU135" s="223" t="s">
        <v>87</v>
      </c>
      <c r="AY135" s="14" t="s">
        <v>127</v>
      </c>
      <c r="BE135" s="224">
        <f>IF(O135="základní",K135,0)</f>
        <v>0</v>
      </c>
      <c r="BF135" s="224">
        <f>IF(O135="snížená",K135,0)</f>
        <v>0</v>
      </c>
      <c r="BG135" s="224">
        <f>IF(O135="zákl. přenesená",K135,0)</f>
        <v>0</v>
      </c>
      <c r="BH135" s="224">
        <f>IF(O135="sníž. přenesená",K135,0)</f>
        <v>0</v>
      </c>
      <c r="BI135" s="224">
        <f>IF(O135="nulová",K135,0)</f>
        <v>0</v>
      </c>
      <c r="BJ135" s="14" t="s">
        <v>85</v>
      </c>
      <c r="BK135" s="224">
        <f>ROUND(P135*H135,2)</f>
        <v>0</v>
      </c>
      <c r="BL135" s="14" t="s">
        <v>136</v>
      </c>
      <c r="BM135" s="223" t="s">
        <v>162</v>
      </c>
    </row>
    <row r="136" s="2" customFormat="1">
      <c r="A136" s="35"/>
      <c r="B136" s="36"/>
      <c r="C136" s="37"/>
      <c r="D136" s="225" t="s">
        <v>138</v>
      </c>
      <c r="E136" s="37"/>
      <c r="F136" s="226" t="s">
        <v>160</v>
      </c>
      <c r="G136" s="37"/>
      <c r="H136" s="37"/>
      <c r="I136" s="227"/>
      <c r="J136" s="227"/>
      <c r="K136" s="37"/>
      <c r="L136" s="37"/>
      <c r="M136" s="41"/>
      <c r="N136" s="228"/>
      <c r="O136" s="229"/>
      <c r="P136" s="88"/>
      <c r="Q136" s="88"/>
      <c r="R136" s="88"/>
      <c r="S136" s="88"/>
      <c r="T136" s="88"/>
      <c r="U136" s="88"/>
      <c r="V136" s="88"/>
      <c r="W136" s="88"/>
      <c r="X136" s="89"/>
      <c r="Y136" s="35"/>
      <c r="Z136" s="35"/>
      <c r="AA136" s="35"/>
      <c r="AB136" s="35"/>
      <c r="AC136" s="35"/>
      <c r="AD136" s="35"/>
      <c r="AE136" s="35"/>
      <c r="AT136" s="14" t="s">
        <v>138</v>
      </c>
      <c r="AU136" s="14" t="s">
        <v>87</v>
      </c>
    </row>
    <row r="137" s="2" customFormat="1" ht="24.15" customHeight="1">
      <c r="A137" s="35"/>
      <c r="B137" s="36"/>
      <c r="C137" s="230" t="s">
        <v>163</v>
      </c>
      <c r="D137" s="230" t="s">
        <v>141</v>
      </c>
      <c r="E137" s="231" t="s">
        <v>164</v>
      </c>
      <c r="F137" s="232" t="s">
        <v>165</v>
      </c>
      <c r="G137" s="233" t="s">
        <v>161</v>
      </c>
      <c r="H137" s="234">
        <v>265</v>
      </c>
      <c r="I137" s="235"/>
      <c r="J137" s="236"/>
      <c r="K137" s="237">
        <f>ROUND(P137*H137,2)</f>
        <v>0</v>
      </c>
      <c r="L137" s="232" t="s">
        <v>135</v>
      </c>
      <c r="M137" s="238"/>
      <c r="N137" s="239" t="s">
        <v>1</v>
      </c>
      <c r="O137" s="219" t="s">
        <v>43</v>
      </c>
      <c r="P137" s="220">
        <f>I137+J137</f>
        <v>0</v>
      </c>
      <c r="Q137" s="220">
        <f>ROUND(I137*H137,2)</f>
        <v>0</v>
      </c>
      <c r="R137" s="220">
        <f>ROUND(J137*H137,2)</f>
        <v>0</v>
      </c>
      <c r="S137" s="88"/>
      <c r="T137" s="221">
        <f>S137*H137</f>
        <v>0</v>
      </c>
      <c r="U137" s="221">
        <v>0</v>
      </c>
      <c r="V137" s="221">
        <f>U137*H137</f>
        <v>0</v>
      </c>
      <c r="W137" s="221">
        <v>0</v>
      </c>
      <c r="X137" s="222">
        <f>W137*H137</f>
        <v>0</v>
      </c>
      <c r="Y137" s="35"/>
      <c r="Z137" s="35"/>
      <c r="AA137" s="35"/>
      <c r="AB137" s="35"/>
      <c r="AC137" s="35"/>
      <c r="AD137" s="35"/>
      <c r="AE137" s="35"/>
      <c r="AR137" s="223" t="s">
        <v>136</v>
      </c>
      <c r="AT137" s="223" t="s">
        <v>141</v>
      </c>
      <c r="AU137" s="223" t="s">
        <v>87</v>
      </c>
      <c r="AY137" s="14" t="s">
        <v>127</v>
      </c>
      <c r="BE137" s="224">
        <f>IF(O137="základní",K137,0)</f>
        <v>0</v>
      </c>
      <c r="BF137" s="224">
        <f>IF(O137="snížená",K137,0)</f>
        <v>0</v>
      </c>
      <c r="BG137" s="224">
        <f>IF(O137="zákl. přenesená",K137,0)</f>
        <v>0</v>
      </c>
      <c r="BH137" s="224">
        <f>IF(O137="sníž. přenesená",K137,0)</f>
        <v>0</v>
      </c>
      <c r="BI137" s="224">
        <f>IF(O137="nulová",K137,0)</f>
        <v>0</v>
      </c>
      <c r="BJ137" s="14" t="s">
        <v>85</v>
      </c>
      <c r="BK137" s="224">
        <f>ROUND(P137*H137,2)</f>
        <v>0</v>
      </c>
      <c r="BL137" s="14" t="s">
        <v>136</v>
      </c>
      <c r="BM137" s="223" t="s">
        <v>166</v>
      </c>
    </row>
    <row r="138" s="2" customFormat="1">
      <c r="A138" s="35"/>
      <c r="B138" s="36"/>
      <c r="C138" s="37"/>
      <c r="D138" s="225" t="s">
        <v>138</v>
      </c>
      <c r="E138" s="37"/>
      <c r="F138" s="226" t="s">
        <v>165</v>
      </c>
      <c r="G138" s="37"/>
      <c r="H138" s="37"/>
      <c r="I138" s="227"/>
      <c r="J138" s="227"/>
      <c r="K138" s="37"/>
      <c r="L138" s="37"/>
      <c r="M138" s="41"/>
      <c r="N138" s="228"/>
      <c r="O138" s="229"/>
      <c r="P138" s="88"/>
      <c r="Q138" s="88"/>
      <c r="R138" s="88"/>
      <c r="S138" s="88"/>
      <c r="T138" s="88"/>
      <c r="U138" s="88"/>
      <c r="V138" s="88"/>
      <c r="W138" s="88"/>
      <c r="X138" s="89"/>
      <c r="Y138" s="35"/>
      <c r="Z138" s="35"/>
      <c r="AA138" s="35"/>
      <c r="AB138" s="35"/>
      <c r="AC138" s="35"/>
      <c r="AD138" s="35"/>
      <c r="AE138" s="35"/>
      <c r="AT138" s="14" t="s">
        <v>138</v>
      </c>
      <c r="AU138" s="14" t="s">
        <v>87</v>
      </c>
    </row>
    <row r="139" s="2" customFormat="1" ht="24.15" customHeight="1">
      <c r="A139" s="35"/>
      <c r="B139" s="36"/>
      <c r="C139" s="211" t="s">
        <v>167</v>
      </c>
      <c r="D139" s="211" t="s">
        <v>131</v>
      </c>
      <c r="E139" s="212" t="s">
        <v>168</v>
      </c>
      <c r="F139" s="213" t="s">
        <v>169</v>
      </c>
      <c r="G139" s="214" t="s">
        <v>134</v>
      </c>
      <c r="H139" s="215">
        <v>4</v>
      </c>
      <c r="I139" s="216"/>
      <c r="J139" s="216"/>
      <c r="K139" s="217">
        <f>ROUND(P139*H139,2)</f>
        <v>0</v>
      </c>
      <c r="L139" s="213" t="s">
        <v>135</v>
      </c>
      <c r="M139" s="41"/>
      <c r="N139" s="218" t="s">
        <v>1</v>
      </c>
      <c r="O139" s="219" t="s">
        <v>43</v>
      </c>
      <c r="P139" s="220">
        <f>I139+J139</f>
        <v>0</v>
      </c>
      <c r="Q139" s="220">
        <f>ROUND(I139*H139,2)</f>
        <v>0</v>
      </c>
      <c r="R139" s="220">
        <f>ROUND(J139*H139,2)</f>
        <v>0</v>
      </c>
      <c r="S139" s="88"/>
      <c r="T139" s="221">
        <f>S139*H139</f>
        <v>0</v>
      </c>
      <c r="U139" s="221">
        <v>0</v>
      </c>
      <c r="V139" s="221">
        <f>U139*H139</f>
        <v>0</v>
      </c>
      <c r="W139" s="221">
        <v>0</v>
      </c>
      <c r="X139" s="222">
        <f>W139*H139</f>
        <v>0</v>
      </c>
      <c r="Y139" s="35"/>
      <c r="Z139" s="35"/>
      <c r="AA139" s="35"/>
      <c r="AB139" s="35"/>
      <c r="AC139" s="35"/>
      <c r="AD139" s="35"/>
      <c r="AE139" s="35"/>
      <c r="AR139" s="223" t="s">
        <v>136</v>
      </c>
      <c r="AT139" s="223" t="s">
        <v>131</v>
      </c>
      <c r="AU139" s="223" t="s">
        <v>87</v>
      </c>
      <c r="AY139" s="14" t="s">
        <v>127</v>
      </c>
      <c r="BE139" s="224">
        <f>IF(O139="základní",K139,0)</f>
        <v>0</v>
      </c>
      <c r="BF139" s="224">
        <f>IF(O139="snížená",K139,0)</f>
        <v>0</v>
      </c>
      <c r="BG139" s="224">
        <f>IF(O139="zákl. přenesená",K139,0)</f>
        <v>0</v>
      </c>
      <c r="BH139" s="224">
        <f>IF(O139="sníž. přenesená",K139,0)</f>
        <v>0</v>
      </c>
      <c r="BI139" s="224">
        <f>IF(O139="nulová",K139,0)</f>
        <v>0</v>
      </c>
      <c r="BJ139" s="14" t="s">
        <v>85</v>
      </c>
      <c r="BK139" s="224">
        <f>ROUND(P139*H139,2)</f>
        <v>0</v>
      </c>
      <c r="BL139" s="14" t="s">
        <v>136</v>
      </c>
      <c r="BM139" s="223" t="s">
        <v>170</v>
      </c>
    </row>
    <row r="140" s="2" customFormat="1">
      <c r="A140" s="35"/>
      <c r="B140" s="36"/>
      <c r="C140" s="37"/>
      <c r="D140" s="225" t="s">
        <v>138</v>
      </c>
      <c r="E140" s="37"/>
      <c r="F140" s="226" t="s">
        <v>171</v>
      </c>
      <c r="G140" s="37"/>
      <c r="H140" s="37"/>
      <c r="I140" s="227"/>
      <c r="J140" s="227"/>
      <c r="K140" s="37"/>
      <c r="L140" s="37"/>
      <c r="M140" s="41"/>
      <c r="N140" s="228"/>
      <c r="O140" s="229"/>
      <c r="P140" s="88"/>
      <c r="Q140" s="88"/>
      <c r="R140" s="88"/>
      <c r="S140" s="88"/>
      <c r="T140" s="88"/>
      <c r="U140" s="88"/>
      <c r="V140" s="88"/>
      <c r="W140" s="88"/>
      <c r="X140" s="89"/>
      <c r="Y140" s="35"/>
      <c r="Z140" s="35"/>
      <c r="AA140" s="35"/>
      <c r="AB140" s="35"/>
      <c r="AC140" s="35"/>
      <c r="AD140" s="35"/>
      <c r="AE140" s="35"/>
      <c r="AT140" s="14" t="s">
        <v>138</v>
      </c>
      <c r="AU140" s="14" t="s">
        <v>87</v>
      </c>
    </row>
    <row r="141" s="2" customFormat="1" ht="33" customHeight="1">
      <c r="A141" s="35"/>
      <c r="B141" s="36"/>
      <c r="C141" s="230" t="s">
        <v>172</v>
      </c>
      <c r="D141" s="230" t="s">
        <v>141</v>
      </c>
      <c r="E141" s="231" t="s">
        <v>173</v>
      </c>
      <c r="F141" s="232" t="s">
        <v>174</v>
      </c>
      <c r="G141" s="233" t="s">
        <v>134</v>
      </c>
      <c r="H141" s="234">
        <v>4</v>
      </c>
      <c r="I141" s="235"/>
      <c r="J141" s="236"/>
      <c r="K141" s="237">
        <f>ROUND(P141*H141,2)</f>
        <v>0</v>
      </c>
      <c r="L141" s="232" t="s">
        <v>135</v>
      </c>
      <c r="M141" s="238"/>
      <c r="N141" s="239" t="s">
        <v>1</v>
      </c>
      <c r="O141" s="219" t="s">
        <v>43</v>
      </c>
      <c r="P141" s="220">
        <f>I141+J141</f>
        <v>0</v>
      </c>
      <c r="Q141" s="220">
        <f>ROUND(I141*H141,2)</f>
        <v>0</v>
      </c>
      <c r="R141" s="220">
        <f>ROUND(J141*H141,2)</f>
        <v>0</v>
      </c>
      <c r="S141" s="88"/>
      <c r="T141" s="221">
        <f>S141*H141</f>
        <v>0</v>
      </c>
      <c r="U141" s="221">
        <v>0</v>
      </c>
      <c r="V141" s="221">
        <f>U141*H141</f>
        <v>0</v>
      </c>
      <c r="W141" s="221">
        <v>0</v>
      </c>
      <c r="X141" s="222">
        <f>W141*H141</f>
        <v>0</v>
      </c>
      <c r="Y141" s="35"/>
      <c r="Z141" s="35"/>
      <c r="AA141" s="35"/>
      <c r="AB141" s="35"/>
      <c r="AC141" s="35"/>
      <c r="AD141" s="35"/>
      <c r="AE141" s="35"/>
      <c r="AR141" s="223" t="s">
        <v>136</v>
      </c>
      <c r="AT141" s="223" t="s">
        <v>141</v>
      </c>
      <c r="AU141" s="223" t="s">
        <v>87</v>
      </c>
      <c r="AY141" s="14" t="s">
        <v>127</v>
      </c>
      <c r="BE141" s="224">
        <f>IF(O141="základní",K141,0)</f>
        <v>0</v>
      </c>
      <c r="BF141" s="224">
        <f>IF(O141="snížená",K141,0)</f>
        <v>0</v>
      </c>
      <c r="BG141" s="224">
        <f>IF(O141="zákl. přenesená",K141,0)</f>
        <v>0</v>
      </c>
      <c r="BH141" s="224">
        <f>IF(O141="sníž. přenesená",K141,0)</f>
        <v>0</v>
      </c>
      <c r="BI141" s="224">
        <f>IF(O141="nulová",K141,0)</f>
        <v>0</v>
      </c>
      <c r="BJ141" s="14" t="s">
        <v>85</v>
      </c>
      <c r="BK141" s="224">
        <f>ROUND(P141*H141,2)</f>
        <v>0</v>
      </c>
      <c r="BL141" s="14" t="s">
        <v>136</v>
      </c>
      <c r="BM141" s="223" t="s">
        <v>175</v>
      </c>
    </row>
    <row r="142" s="2" customFormat="1">
      <c r="A142" s="35"/>
      <c r="B142" s="36"/>
      <c r="C142" s="37"/>
      <c r="D142" s="225" t="s">
        <v>138</v>
      </c>
      <c r="E142" s="37"/>
      <c r="F142" s="226" t="s">
        <v>174</v>
      </c>
      <c r="G142" s="37"/>
      <c r="H142" s="37"/>
      <c r="I142" s="227"/>
      <c r="J142" s="227"/>
      <c r="K142" s="37"/>
      <c r="L142" s="37"/>
      <c r="M142" s="41"/>
      <c r="N142" s="228"/>
      <c r="O142" s="229"/>
      <c r="P142" s="88"/>
      <c r="Q142" s="88"/>
      <c r="R142" s="88"/>
      <c r="S142" s="88"/>
      <c r="T142" s="88"/>
      <c r="U142" s="88"/>
      <c r="V142" s="88"/>
      <c r="W142" s="88"/>
      <c r="X142" s="89"/>
      <c r="Y142" s="35"/>
      <c r="Z142" s="35"/>
      <c r="AA142" s="35"/>
      <c r="AB142" s="35"/>
      <c r="AC142" s="35"/>
      <c r="AD142" s="35"/>
      <c r="AE142" s="35"/>
      <c r="AT142" s="14" t="s">
        <v>138</v>
      </c>
      <c r="AU142" s="14" t="s">
        <v>87</v>
      </c>
    </row>
    <row r="143" s="2" customFormat="1" ht="24.15" customHeight="1">
      <c r="A143" s="35"/>
      <c r="B143" s="36"/>
      <c r="C143" s="211" t="s">
        <v>176</v>
      </c>
      <c r="D143" s="211" t="s">
        <v>131</v>
      </c>
      <c r="E143" s="212" t="s">
        <v>177</v>
      </c>
      <c r="F143" s="213" t="s">
        <v>178</v>
      </c>
      <c r="G143" s="214" t="s">
        <v>179</v>
      </c>
      <c r="H143" s="215">
        <v>6</v>
      </c>
      <c r="I143" s="216"/>
      <c r="J143" s="216"/>
      <c r="K143" s="217">
        <f>ROUND(P143*H143,2)</f>
        <v>0</v>
      </c>
      <c r="L143" s="213" t="s">
        <v>135</v>
      </c>
      <c r="M143" s="41"/>
      <c r="N143" s="218" t="s">
        <v>1</v>
      </c>
      <c r="O143" s="219" t="s">
        <v>43</v>
      </c>
      <c r="P143" s="220">
        <f>I143+J143</f>
        <v>0</v>
      </c>
      <c r="Q143" s="220">
        <f>ROUND(I143*H143,2)</f>
        <v>0</v>
      </c>
      <c r="R143" s="220">
        <f>ROUND(J143*H143,2)</f>
        <v>0</v>
      </c>
      <c r="S143" s="88"/>
      <c r="T143" s="221">
        <f>S143*H143</f>
        <v>0</v>
      </c>
      <c r="U143" s="221">
        <v>0</v>
      </c>
      <c r="V143" s="221">
        <f>U143*H143</f>
        <v>0</v>
      </c>
      <c r="W143" s="221">
        <v>0</v>
      </c>
      <c r="X143" s="222">
        <f>W143*H143</f>
        <v>0</v>
      </c>
      <c r="Y143" s="35"/>
      <c r="Z143" s="35"/>
      <c r="AA143" s="35"/>
      <c r="AB143" s="35"/>
      <c r="AC143" s="35"/>
      <c r="AD143" s="35"/>
      <c r="AE143" s="35"/>
      <c r="AR143" s="223" t="s">
        <v>136</v>
      </c>
      <c r="AT143" s="223" t="s">
        <v>131</v>
      </c>
      <c r="AU143" s="223" t="s">
        <v>87</v>
      </c>
      <c r="AY143" s="14" t="s">
        <v>127</v>
      </c>
      <c r="BE143" s="224">
        <f>IF(O143="základní",K143,0)</f>
        <v>0</v>
      </c>
      <c r="BF143" s="224">
        <f>IF(O143="snížená",K143,0)</f>
        <v>0</v>
      </c>
      <c r="BG143" s="224">
        <f>IF(O143="zákl. přenesená",K143,0)</f>
        <v>0</v>
      </c>
      <c r="BH143" s="224">
        <f>IF(O143="sníž. přenesená",K143,0)</f>
        <v>0</v>
      </c>
      <c r="BI143" s="224">
        <f>IF(O143="nulová",K143,0)</f>
        <v>0</v>
      </c>
      <c r="BJ143" s="14" t="s">
        <v>85</v>
      </c>
      <c r="BK143" s="224">
        <f>ROUND(P143*H143,2)</f>
        <v>0</v>
      </c>
      <c r="BL143" s="14" t="s">
        <v>136</v>
      </c>
      <c r="BM143" s="223" t="s">
        <v>180</v>
      </c>
    </row>
    <row r="144" s="2" customFormat="1">
      <c r="A144" s="35"/>
      <c r="B144" s="36"/>
      <c r="C144" s="37"/>
      <c r="D144" s="225" t="s">
        <v>138</v>
      </c>
      <c r="E144" s="37"/>
      <c r="F144" s="226" t="s">
        <v>181</v>
      </c>
      <c r="G144" s="37"/>
      <c r="H144" s="37"/>
      <c r="I144" s="227"/>
      <c r="J144" s="227"/>
      <c r="K144" s="37"/>
      <c r="L144" s="37"/>
      <c r="M144" s="41"/>
      <c r="N144" s="228"/>
      <c r="O144" s="229"/>
      <c r="P144" s="88"/>
      <c r="Q144" s="88"/>
      <c r="R144" s="88"/>
      <c r="S144" s="88"/>
      <c r="T144" s="88"/>
      <c r="U144" s="88"/>
      <c r="V144" s="88"/>
      <c r="W144" s="88"/>
      <c r="X144" s="89"/>
      <c r="Y144" s="35"/>
      <c r="Z144" s="35"/>
      <c r="AA144" s="35"/>
      <c r="AB144" s="35"/>
      <c r="AC144" s="35"/>
      <c r="AD144" s="35"/>
      <c r="AE144" s="35"/>
      <c r="AT144" s="14" t="s">
        <v>138</v>
      </c>
      <c r="AU144" s="14" t="s">
        <v>87</v>
      </c>
    </row>
    <row r="145" s="2" customFormat="1" ht="37.8" customHeight="1">
      <c r="A145" s="35"/>
      <c r="B145" s="36"/>
      <c r="C145" s="211" t="s">
        <v>182</v>
      </c>
      <c r="D145" s="211" t="s">
        <v>131</v>
      </c>
      <c r="E145" s="212" t="s">
        <v>183</v>
      </c>
      <c r="F145" s="213" t="s">
        <v>184</v>
      </c>
      <c r="G145" s="214" t="s">
        <v>185</v>
      </c>
      <c r="H145" s="215">
        <v>10</v>
      </c>
      <c r="I145" s="216"/>
      <c r="J145" s="216"/>
      <c r="K145" s="217">
        <f>ROUND(P145*H145,2)</f>
        <v>0</v>
      </c>
      <c r="L145" s="213" t="s">
        <v>135</v>
      </c>
      <c r="M145" s="41"/>
      <c r="N145" s="218" t="s">
        <v>1</v>
      </c>
      <c r="O145" s="219" t="s">
        <v>43</v>
      </c>
      <c r="P145" s="220">
        <f>I145+J145</f>
        <v>0</v>
      </c>
      <c r="Q145" s="220">
        <f>ROUND(I145*H145,2)</f>
        <v>0</v>
      </c>
      <c r="R145" s="220">
        <f>ROUND(J145*H145,2)</f>
        <v>0</v>
      </c>
      <c r="S145" s="88"/>
      <c r="T145" s="221">
        <f>S145*H145</f>
        <v>0</v>
      </c>
      <c r="U145" s="221">
        <v>0</v>
      </c>
      <c r="V145" s="221">
        <f>U145*H145</f>
        <v>0</v>
      </c>
      <c r="W145" s="221">
        <v>0</v>
      </c>
      <c r="X145" s="222">
        <f>W145*H145</f>
        <v>0</v>
      </c>
      <c r="Y145" s="35"/>
      <c r="Z145" s="35"/>
      <c r="AA145" s="35"/>
      <c r="AB145" s="35"/>
      <c r="AC145" s="35"/>
      <c r="AD145" s="35"/>
      <c r="AE145" s="35"/>
      <c r="AR145" s="223" t="s">
        <v>136</v>
      </c>
      <c r="AT145" s="223" t="s">
        <v>131</v>
      </c>
      <c r="AU145" s="223" t="s">
        <v>87</v>
      </c>
      <c r="AY145" s="14" t="s">
        <v>127</v>
      </c>
      <c r="BE145" s="224">
        <f>IF(O145="základní",K145,0)</f>
        <v>0</v>
      </c>
      <c r="BF145" s="224">
        <f>IF(O145="snížená",K145,0)</f>
        <v>0</v>
      </c>
      <c r="BG145" s="224">
        <f>IF(O145="zákl. přenesená",K145,0)</f>
        <v>0</v>
      </c>
      <c r="BH145" s="224">
        <f>IF(O145="sníž. přenesená",K145,0)</f>
        <v>0</v>
      </c>
      <c r="BI145" s="224">
        <f>IF(O145="nulová",K145,0)</f>
        <v>0</v>
      </c>
      <c r="BJ145" s="14" t="s">
        <v>85</v>
      </c>
      <c r="BK145" s="224">
        <f>ROUND(P145*H145,2)</f>
        <v>0</v>
      </c>
      <c r="BL145" s="14" t="s">
        <v>136</v>
      </c>
      <c r="BM145" s="223" t="s">
        <v>186</v>
      </c>
    </row>
    <row r="146" s="2" customFormat="1">
      <c r="A146" s="35"/>
      <c r="B146" s="36"/>
      <c r="C146" s="37"/>
      <c r="D146" s="225" t="s">
        <v>138</v>
      </c>
      <c r="E146" s="37"/>
      <c r="F146" s="226" t="s">
        <v>187</v>
      </c>
      <c r="G146" s="37"/>
      <c r="H146" s="37"/>
      <c r="I146" s="227"/>
      <c r="J146" s="227"/>
      <c r="K146" s="37"/>
      <c r="L146" s="37"/>
      <c r="M146" s="41"/>
      <c r="N146" s="228"/>
      <c r="O146" s="229"/>
      <c r="P146" s="88"/>
      <c r="Q146" s="88"/>
      <c r="R146" s="88"/>
      <c r="S146" s="88"/>
      <c r="T146" s="88"/>
      <c r="U146" s="88"/>
      <c r="V146" s="88"/>
      <c r="W146" s="88"/>
      <c r="X146" s="89"/>
      <c r="Y146" s="35"/>
      <c r="Z146" s="35"/>
      <c r="AA146" s="35"/>
      <c r="AB146" s="35"/>
      <c r="AC146" s="35"/>
      <c r="AD146" s="35"/>
      <c r="AE146" s="35"/>
      <c r="AT146" s="14" t="s">
        <v>138</v>
      </c>
      <c r="AU146" s="14" t="s">
        <v>87</v>
      </c>
    </row>
    <row r="147" s="2" customFormat="1">
      <c r="A147" s="35"/>
      <c r="B147" s="36"/>
      <c r="C147" s="37"/>
      <c r="D147" s="225" t="s">
        <v>188</v>
      </c>
      <c r="E147" s="37"/>
      <c r="F147" s="240" t="s">
        <v>189</v>
      </c>
      <c r="G147" s="37"/>
      <c r="H147" s="37"/>
      <c r="I147" s="227"/>
      <c r="J147" s="227"/>
      <c r="K147" s="37"/>
      <c r="L147" s="37"/>
      <c r="M147" s="41"/>
      <c r="N147" s="228"/>
      <c r="O147" s="229"/>
      <c r="P147" s="88"/>
      <c r="Q147" s="88"/>
      <c r="R147" s="88"/>
      <c r="S147" s="88"/>
      <c r="T147" s="88"/>
      <c r="U147" s="88"/>
      <c r="V147" s="88"/>
      <c r="W147" s="88"/>
      <c r="X147" s="89"/>
      <c r="Y147" s="35"/>
      <c r="Z147" s="35"/>
      <c r="AA147" s="35"/>
      <c r="AB147" s="35"/>
      <c r="AC147" s="35"/>
      <c r="AD147" s="35"/>
      <c r="AE147" s="35"/>
      <c r="AT147" s="14" t="s">
        <v>188</v>
      </c>
      <c r="AU147" s="14" t="s">
        <v>87</v>
      </c>
    </row>
    <row r="148" s="2" customFormat="1">
      <c r="A148" s="35"/>
      <c r="B148" s="36"/>
      <c r="C148" s="211" t="s">
        <v>190</v>
      </c>
      <c r="D148" s="211" t="s">
        <v>131</v>
      </c>
      <c r="E148" s="212" t="s">
        <v>191</v>
      </c>
      <c r="F148" s="213" t="s">
        <v>192</v>
      </c>
      <c r="G148" s="214" t="s">
        <v>185</v>
      </c>
      <c r="H148" s="215">
        <v>10</v>
      </c>
      <c r="I148" s="216"/>
      <c r="J148" s="216"/>
      <c r="K148" s="217">
        <f>ROUND(P148*H148,2)</f>
        <v>0</v>
      </c>
      <c r="L148" s="213" t="s">
        <v>135</v>
      </c>
      <c r="M148" s="41"/>
      <c r="N148" s="218" t="s">
        <v>1</v>
      </c>
      <c r="O148" s="219" t="s">
        <v>43</v>
      </c>
      <c r="P148" s="220">
        <f>I148+J148</f>
        <v>0</v>
      </c>
      <c r="Q148" s="220">
        <f>ROUND(I148*H148,2)</f>
        <v>0</v>
      </c>
      <c r="R148" s="220">
        <f>ROUND(J148*H148,2)</f>
        <v>0</v>
      </c>
      <c r="S148" s="88"/>
      <c r="T148" s="221">
        <f>S148*H148</f>
        <v>0</v>
      </c>
      <c r="U148" s="221">
        <v>0</v>
      </c>
      <c r="V148" s="221">
        <f>U148*H148</f>
        <v>0</v>
      </c>
      <c r="W148" s="221">
        <v>0</v>
      </c>
      <c r="X148" s="222">
        <f>W148*H148</f>
        <v>0</v>
      </c>
      <c r="Y148" s="35"/>
      <c r="Z148" s="35"/>
      <c r="AA148" s="35"/>
      <c r="AB148" s="35"/>
      <c r="AC148" s="35"/>
      <c r="AD148" s="35"/>
      <c r="AE148" s="35"/>
      <c r="AR148" s="223" t="s">
        <v>136</v>
      </c>
      <c r="AT148" s="223" t="s">
        <v>131</v>
      </c>
      <c r="AU148" s="223" t="s">
        <v>87</v>
      </c>
      <c r="AY148" s="14" t="s">
        <v>127</v>
      </c>
      <c r="BE148" s="224">
        <f>IF(O148="základní",K148,0)</f>
        <v>0</v>
      </c>
      <c r="BF148" s="224">
        <f>IF(O148="snížená",K148,0)</f>
        <v>0</v>
      </c>
      <c r="BG148" s="224">
        <f>IF(O148="zákl. přenesená",K148,0)</f>
        <v>0</v>
      </c>
      <c r="BH148" s="224">
        <f>IF(O148="sníž. přenesená",K148,0)</f>
        <v>0</v>
      </c>
      <c r="BI148" s="224">
        <f>IF(O148="nulová",K148,0)</f>
        <v>0</v>
      </c>
      <c r="BJ148" s="14" t="s">
        <v>85</v>
      </c>
      <c r="BK148" s="224">
        <f>ROUND(P148*H148,2)</f>
        <v>0</v>
      </c>
      <c r="BL148" s="14" t="s">
        <v>136</v>
      </c>
      <c r="BM148" s="223" t="s">
        <v>193</v>
      </c>
    </row>
    <row r="149" s="2" customFormat="1">
      <c r="A149" s="35"/>
      <c r="B149" s="36"/>
      <c r="C149" s="37"/>
      <c r="D149" s="225" t="s">
        <v>138</v>
      </c>
      <c r="E149" s="37"/>
      <c r="F149" s="226" t="s">
        <v>194</v>
      </c>
      <c r="G149" s="37"/>
      <c r="H149" s="37"/>
      <c r="I149" s="227"/>
      <c r="J149" s="227"/>
      <c r="K149" s="37"/>
      <c r="L149" s="37"/>
      <c r="M149" s="41"/>
      <c r="N149" s="228"/>
      <c r="O149" s="229"/>
      <c r="P149" s="88"/>
      <c r="Q149" s="88"/>
      <c r="R149" s="88"/>
      <c r="S149" s="88"/>
      <c r="T149" s="88"/>
      <c r="U149" s="88"/>
      <c r="V149" s="88"/>
      <c r="W149" s="88"/>
      <c r="X149" s="89"/>
      <c r="Y149" s="35"/>
      <c r="Z149" s="35"/>
      <c r="AA149" s="35"/>
      <c r="AB149" s="35"/>
      <c r="AC149" s="35"/>
      <c r="AD149" s="35"/>
      <c r="AE149" s="35"/>
      <c r="AT149" s="14" t="s">
        <v>138</v>
      </c>
      <c r="AU149" s="14" t="s">
        <v>87</v>
      </c>
    </row>
    <row r="150" s="12" customFormat="1" ht="22.8" customHeight="1">
      <c r="A150" s="12"/>
      <c r="B150" s="194"/>
      <c r="C150" s="195"/>
      <c r="D150" s="196" t="s">
        <v>79</v>
      </c>
      <c r="E150" s="209" t="s">
        <v>195</v>
      </c>
      <c r="F150" s="209" t="s">
        <v>196</v>
      </c>
      <c r="G150" s="195"/>
      <c r="H150" s="195"/>
      <c r="I150" s="198"/>
      <c r="J150" s="198"/>
      <c r="K150" s="210">
        <f>BK150</f>
        <v>0</v>
      </c>
      <c r="L150" s="195"/>
      <c r="M150" s="200"/>
      <c r="N150" s="201"/>
      <c r="O150" s="202"/>
      <c r="P150" s="202"/>
      <c r="Q150" s="203">
        <f>SUM(Q151:Q160)</f>
        <v>0</v>
      </c>
      <c r="R150" s="203">
        <f>SUM(R151:R160)</f>
        <v>0</v>
      </c>
      <c r="S150" s="202"/>
      <c r="T150" s="204">
        <f>SUM(T151:T160)</f>
        <v>0</v>
      </c>
      <c r="U150" s="202"/>
      <c r="V150" s="204">
        <f>SUM(V151:V160)</f>
        <v>0</v>
      </c>
      <c r="W150" s="202"/>
      <c r="X150" s="205">
        <f>SUM(X151:X160)</f>
        <v>0</v>
      </c>
      <c r="Y150" s="12"/>
      <c r="Z150" s="12"/>
      <c r="AA150" s="12"/>
      <c r="AB150" s="12"/>
      <c r="AC150" s="12"/>
      <c r="AD150" s="12"/>
      <c r="AE150" s="12"/>
      <c r="AR150" s="206" t="s">
        <v>85</v>
      </c>
      <c r="AT150" s="207" t="s">
        <v>79</v>
      </c>
      <c r="AU150" s="207" t="s">
        <v>85</v>
      </c>
      <c r="AY150" s="206" t="s">
        <v>127</v>
      </c>
      <c r="BK150" s="208">
        <f>SUM(BK151:BK160)</f>
        <v>0</v>
      </c>
    </row>
    <row r="151" s="2" customFormat="1" ht="24.15" customHeight="1">
      <c r="A151" s="35"/>
      <c r="B151" s="36"/>
      <c r="C151" s="230" t="s">
        <v>197</v>
      </c>
      <c r="D151" s="230" t="s">
        <v>141</v>
      </c>
      <c r="E151" s="231" t="s">
        <v>198</v>
      </c>
      <c r="F151" s="232" t="s">
        <v>199</v>
      </c>
      <c r="G151" s="233" t="s">
        <v>148</v>
      </c>
      <c r="H151" s="234">
        <v>1</v>
      </c>
      <c r="I151" s="235"/>
      <c r="J151" s="236"/>
      <c r="K151" s="237">
        <f>ROUND(P151*H151,2)</f>
        <v>0</v>
      </c>
      <c r="L151" s="232" t="s">
        <v>135</v>
      </c>
      <c r="M151" s="238"/>
      <c r="N151" s="239" t="s">
        <v>1</v>
      </c>
      <c r="O151" s="219" t="s">
        <v>43</v>
      </c>
      <c r="P151" s="220">
        <f>I151+J151</f>
        <v>0</v>
      </c>
      <c r="Q151" s="220">
        <f>ROUND(I151*H151,2)</f>
        <v>0</v>
      </c>
      <c r="R151" s="220">
        <f>ROUND(J151*H151,2)</f>
        <v>0</v>
      </c>
      <c r="S151" s="88"/>
      <c r="T151" s="221">
        <f>S151*H151</f>
        <v>0</v>
      </c>
      <c r="U151" s="221">
        <v>0</v>
      </c>
      <c r="V151" s="221">
        <f>U151*H151</f>
        <v>0</v>
      </c>
      <c r="W151" s="221">
        <v>0</v>
      </c>
      <c r="X151" s="222">
        <f>W151*H151</f>
        <v>0</v>
      </c>
      <c r="Y151" s="35"/>
      <c r="Z151" s="35"/>
      <c r="AA151" s="35"/>
      <c r="AB151" s="35"/>
      <c r="AC151" s="35"/>
      <c r="AD151" s="35"/>
      <c r="AE151" s="35"/>
      <c r="AR151" s="223" t="s">
        <v>136</v>
      </c>
      <c r="AT151" s="223" t="s">
        <v>141</v>
      </c>
      <c r="AU151" s="223" t="s">
        <v>87</v>
      </c>
      <c r="AY151" s="14" t="s">
        <v>127</v>
      </c>
      <c r="BE151" s="224">
        <f>IF(O151="základní",K151,0)</f>
        <v>0</v>
      </c>
      <c r="BF151" s="224">
        <f>IF(O151="snížená",K151,0)</f>
        <v>0</v>
      </c>
      <c r="BG151" s="224">
        <f>IF(O151="zákl. přenesená",K151,0)</f>
        <v>0</v>
      </c>
      <c r="BH151" s="224">
        <f>IF(O151="sníž. přenesená",K151,0)</f>
        <v>0</v>
      </c>
      <c r="BI151" s="224">
        <f>IF(O151="nulová",K151,0)</f>
        <v>0</v>
      </c>
      <c r="BJ151" s="14" t="s">
        <v>85</v>
      </c>
      <c r="BK151" s="224">
        <f>ROUND(P151*H151,2)</f>
        <v>0</v>
      </c>
      <c r="BL151" s="14" t="s">
        <v>136</v>
      </c>
      <c r="BM151" s="223" t="s">
        <v>200</v>
      </c>
    </row>
    <row r="152" s="2" customFormat="1">
      <c r="A152" s="35"/>
      <c r="B152" s="36"/>
      <c r="C152" s="37"/>
      <c r="D152" s="225" t="s">
        <v>138</v>
      </c>
      <c r="E152" s="37"/>
      <c r="F152" s="226" t="s">
        <v>199</v>
      </c>
      <c r="G152" s="37"/>
      <c r="H152" s="37"/>
      <c r="I152" s="227"/>
      <c r="J152" s="227"/>
      <c r="K152" s="37"/>
      <c r="L152" s="37"/>
      <c r="M152" s="41"/>
      <c r="N152" s="228"/>
      <c r="O152" s="229"/>
      <c r="P152" s="88"/>
      <c r="Q152" s="88"/>
      <c r="R152" s="88"/>
      <c r="S152" s="88"/>
      <c r="T152" s="88"/>
      <c r="U152" s="88"/>
      <c r="V152" s="88"/>
      <c r="W152" s="88"/>
      <c r="X152" s="89"/>
      <c r="Y152" s="35"/>
      <c r="Z152" s="35"/>
      <c r="AA152" s="35"/>
      <c r="AB152" s="35"/>
      <c r="AC152" s="35"/>
      <c r="AD152" s="35"/>
      <c r="AE152" s="35"/>
      <c r="AT152" s="14" t="s">
        <v>138</v>
      </c>
      <c r="AU152" s="14" t="s">
        <v>87</v>
      </c>
    </row>
    <row r="153" s="2" customFormat="1" ht="24.15" customHeight="1">
      <c r="A153" s="35"/>
      <c r="B153" s="36"/>
      <c r="C153" s="211" t="s">
        <v>201</v>
      </c>
      <c r="D153" s="211" t="s">
        <v>131</v>
      </c>
      <c r="E153" s="212" t="s">
        <v>202</v>
      </c>
      <c r="F153" s="213" t="s">
        <v>203</v>
      </c>
      <c r="G153" s="214" t="s">
        <v>148</v>
      </c>
      <c r="H153" s="215">
        <v>1</v>
      </c>
      <c r="I153" s="216"/>
      <c r="J153" s="216"/>
      <c r="K153" s="217">
        <f>ROUND(P153*H153,2)</f>
        <v>0</v>
      </c>
      <c r="L153" s="213" t="s">
        <v>135</v>
      </c>
      <c r="M153" s="41"/>
      <c r="N153" s="218" t="s">
        <v>1</v>
      </c>
      <c r="O153" s="219" t="s">
        <v>43</v>
      </c>
      <c r="P153" s="220">
        <f>I153+J153</f>
        <v>0</v>
      </c>
      <c r="Q153" s="220">
        <f>ROUND(I153*H153,2)</f>
        <v>0</v>
      </c>
      <c r="R153" s="220">
        <f>ROUND(J153*H153,2)</f>
        <v>0</v>
      </c>
      <c r="S153" s="88"/>
      <c r="T153" s="221">
        <f>S153*H153</f>
        <v>0</v>
      </c>
      <c r="U153" s="221">
        <v>0</v>
      </c>
      <c r="V153" s="221">
        <f>U153*H153</f>
        <v>0</v>
      </c>
      <c r="W153" s="221">
        <v>0</v>
      </c>
      <c r="X153" s="222">
        <f>W153*H153</f>
        <v>0</v>
      </c>
      <c r="Y153" s="35"/>
      <c r="Z153" s="35"/>
      <c r="AA153" s="35"/>
      <c r="AB153" s="35"/>
      <c r="AC153" s="35"/>
      <c r="AD153" s="35"/>
      <c r="AE153" s="35"/>
      <c r="AR153" s="223" t="s">
        <v>136</v>
      </c>
      <c r="AT153" s="223" t="s">
        <v>131</v>
      </c>
      <c r="AU153" s="223" t="s">
        <v>87</v>
      </c>
      <c r="AY153" s="14" t="s">
        <v>127</v>
      </c>
      <c r="BE153" s="224">
        <f>IF(O153="základní",K153,0)</f>
        <v>0</v>
      </c>
      <c r="BF153" s="224">
        <f>IF(O153="snížená",K153,0)</f>
        <v>0</v>
      </c>
      <c r="BG153" s="224">
        <f>IF(O153="zákl. přenesená",K153,0)</f>
        <v>0</v>
      </c>
      <c r="BH153" s="224">
        <f>IF(O153="sníž. přenesená",K153,0)</f>
        <v>0</v>
      </c>
      <c r="BI153" s="224">
        <f>IF(O153="nulová",K153,0)</f>
        <v>0</v>
      </c>
      <c r="BJ153" s="14" t="s">
        <v>85</v>
      </c>
      <c r="BK153" s="224">
        <f>ROUND(P153*H153,2)</f>
        <v>0</v>
      </c>
      <c r="BL153" s="14" t="s">
        <v>136</v>
      </c>
      <c r="BM153" s="223" t="s">
        <v>204</v>
      </c>
    </row>
    <row r="154" s="2" customFormat="1">
      <c r="A154" s="35"/>
      <c r="B154" s="36"/>
      <c r="C154" s="37"/>
      <c r="D154" s="225" t="s">
        <v>138</v>
      </c>
      <c r="E154" s="37"/>
      <c r="F154" s="226" t="s">
        <v>205</v>
      </c>
      <c r="G154" s="37"/>
      <c r="H154" s="37"/>
      <c r="I154" s="227"/>
      <c r="J154" s="227"/>
      <c r="K154" s="37"/>
      <c r="L154" s="37"/>
      <c r="M154" s="41"/>
      <c r="N154" s="228"/>
      <c r="O154" s="229"/>
      <c r="P154" s="88"/>
      <c r="Q154" s="88"/>
      <c r="R154" s="88"/>
      <c r="S154" s="88"/>
      <c r="T154" s="88"/>
      <c r="U154" s="88"/>
      <c r="V154" s="88"/>
      <c r="W154" s="88"/>
      <c r="X154" s="89"/>
      <c r="Y154" s="35"/>
      <c r="Z154" s="35"/>
      <c r="AA154" s="35"/>
      <c r="AB154" s="35"/>
      <c r="AC154" s="35"/>
      <c r="AD154" s="35"/>
      <c r="AE154" s="35"/>
      <c r="AT154" s="14" t="s">
        <v>138</v>
      </c>
      <c r="AU154" s="14" t="s">
        <v>87</v>
      </c>
    </row>
    <row r="155" s="2" customFormat="1" ht="24.15" customHeight="1">
      <c r="A155" s="35"/>
      <c r="B155" s="36"/>
      <c r="C155" s="230" t="s">
        <v>9</v>
      </c>
      <c r="D155" s="230" t="s">
        <v>141</v>
      </c>
      <c r="E155" s="231" t="s">
        <v>206</v>
      </c>
      <c r="F155" s="232" t="s">
        <v>207</v>
      </c>
      <c r="G155" s="233" t="s">
        <v>148</v>
      </c>
      <c r="H155" s="234">
        <v>18</v>
      </c>
      <c r="I155" s="235"/>
      <c r="J155" s="236"/>
      <c r="K155" s="237">
        <f>ROUND(P155*H155,2)</f>
        <v>0</v>
      </c>
      <c r="L155" s="232" t="s">
        <v>135</v>
      </c>
      <c r="M155" s="238"/>
      <c r="N155" s="239" t="s">
        <v>1</v>
      </c>
      <c r="O155" s="219" t="s">
        <v>43</v>
      </c>
      <c r="P155" s="220">
        <f>I155+J155</f>
        <v>0</v>
      </c>
      <c r="Q155" s="220">
        <f>ROUND(I155*H155,2)</f>
        <v>0</v>
      </c>
      <c r="R155" s="220">
        <f>ROUND(J155*H155,2)</f>
        <v>0</v>
      </c>
      <c r="S155" s="88"/>
      <c r="T155" s="221">
        <f>S155*H155</f>
        <v>0</v>
      </c>
      <c r="U155" s="221">
        <v>0</v>
      </c>
      <c r="V155" s="221">
        <f>U155*H155</f>
        <v>0</v>
      </c>
      <c r="W155" s="221">
        <v>0</v>
      </c>
      <c r="X155" s="222">
        <f>W155*H155</f>
        <v>0</v>
      </c>
      <c r="Y155" s="35"/>
      <c r="Z155" s="35"/>
      <c r="AA155" s="35"/>
      <c r="AB155" s="35"/>
      <c r="AC155" s="35"/>
      <c r="AD155" s="35"/>
      <c r="AE155" s="35"/>
      <c r="AR155" s="223" t="s">
        <v>136</v>
      </c>
      <c r="AT155" s="223" t="s">
        <v>141</v>
      </c>
      <c r="AU155" s="223" t="s">
        <v>87</v>
      </c>
      <c r="AY155" s="14" t="s">
        <v>127</v>
      </c>
      <c r="BE155" s="224">
        <f>IF(O155="základní",K155,0)</f>
        <v>0</v>
      </c>
      <c r="BF155" s="224">
        <f>IF(O155="snížená",K155,0)</f>
        <v>0</v>
      </c>
      <c r="BG155" s="224">
        <f>IF(O155="zákl. přenesená",K155,0)</f>
        <v>0</v>
      </c>
      <c r="BH155" s="224">
        <f>IF(O155="sníž. přenesená",K155,0)</f>
        <v>0</v>
      </c>
      <c r="BI155" s="224">
        <f>IF(O155="nulová",K155,0)</f>
        <v>0</v>
      </c>
      <c r="BJ155" s="14" t="s">
        <v>85</v>
      </c>
      <c r="BK155" s="224">
        <f>ROUND(P155*H155,2)</f>
        <v>0</v>
      </c>
      <c r="BL155" s="14" t="s">
        <v>136</v>
      </c>
      <c r="BM155" s="223" t="s">
        <v>208</v>
      </c>
    </row>
    <row r="156" s="2" customFormat="1">
      <c r="A156" s="35"/>
      <c r="B156" s="36"/>
      <c r="C156" s="37"/>
      <c r="D156" s="225" t="s">
        <v>138</v>
      </c>
      <c r="E156" s="37"/>
      <c r="F156" s="226" t="s">
        <v>207</v>
      </c>
      <c r="G156" s="37"/>
      <c r="H156" s="37"/>
      <c r="I156" s="227"/>
      <c r="J156" s="227"/>
      <c r="K156" s="37"/>
      <c r="L156" s="37"/>
      <c r="M156" s="41"/>
      <c r="N156" s="228"/>
      <c r="O156" s="229"/>
      <c r="P156" s="88"/>
      <c r="Q156" s="88"/>
      <c r="R156" s="88"/>
      <c r="S156" s="88"/>
      <c r="T156" s="88"/>
      <c r="U156" s="88"/>
      <c r="V156" s="88"/>
      <c r="W156" s="88"/>
      <c r="X156" s="89"/>
      <c r="Y156" s="35"/>
      <c r="Z156" s="35"/>
      <c r="AA156" s="35"/>
      <c r="AB156" s="35"/>
      <c r="AC156" s="35"/>
      <c r="AD156" s="35"/>
      <c r="AE156" s="35"/>
      <c r="AT156" s="14" t="s">
        <v>138</v>
      </c>
      <c r="AU156" s="14" t="s">
        <v>87</v>
      </c>
    </row>
    <row r="157" s="2" customFormat="1">
      <c r="A157" s="35"/>
      <c r="B157" s="36"/>
      <c r="C157" s="211" t="s">
        <v>209</v>
      </c>
      <c r="D157" s="211" t="s">
        <v>131</v>
      </c>
      <c r="E157" s="212" t="s">
        <v>210</v>
      </c>
      <c r="F157" s="213" t="s">
        <v>211</v>
      </c>
      <c r="G157" s="214" t="s">
        <v>148</v>
      </c>
      <c r="H157" s="215">
        <v>18</v>
      </c>
      <c r="I157" s="216"/>
      <c r="J157" s="216"/>
      <c r="K157" s="217">
        <f>ROUND(P157*H157,2)</f>
        <v>0</v>
      </c>
      <c r="L157" s="213" t="s">
        <v>135</v>
      </c>
      <c r="M157" s="41"/>
      <c r="N157" s="218" t="s">
        <v>1</v>
      </c>
      <c r="O157" s="219" t="s">
        <v>43</v>
      </c>
      <c r="P157" s="220">
        <f>I157+J157</f>
        <v>0</v>
      </c>
      <c r="Q157" s="220">
        <f>ROUND(I157*H157,2)</f>
        <v>0</v>
      </c>
      <c r="R157" s="220">
        <f>ROUND(J157*H157,2)</f>
        <v>0</v>
      </c>
      <c r="S157" s="88"/>
      <c r="T157" s="221">
        <f>S157*H157</f>
        <v>0</v>
      </c>
      <c r="U157" s="221">
        <v>0</v>
      </c>
      <c r="V157" s="221">
        <f>U157*H157</f>
        <v>0</v>
      </c>
      <c r="W157" s="221">
        <v>0</v>
      </c>
      <c r="X157" s="222">
        <f>W157*H157</f>
        <v>0</v>
      </c>
      <c r="Y157" s="35"/>
      <c r="Z157" s="35"/>
      <c r="AA157" s="35"/>
      <c r="AB157" s="35"/>
      <c r="AC157" s="35"/>
      <c r="AD157" s="35"/>
      <c r="AE157" s="35"/>
      <c r="AR157" s="223" t="s">
        <v>136</v>
      </c>
      <c r="AT157" s="223" t="s">
        <v>131</v>
      </c>
      <c r="AU157" s="223" t="s">
        <v>87</v>
      </c>
      <c r="AY157" s="14" t="s">
        <v>127</v>
      </c>
      <c r="BE157" s="224">
        <f>IF(O157="základní",K157,0)</f>
        <v>0</v>
      </c>
      <c r="BF157" s="224">
        <f>IF(O157="snížená",K157,0)</f>
        <v>0</v>
      </c>
      <c r="BG157" s="224">
        <f>IF(O157="zákl. přenesená",K157,0)</f>
        <v>0</v>
      </c>
      <c r="BH157" s="224">
        <f>IF(O157="sníž. přenesená",K157,0)</f>
        <v>0</v>
      </c>
      <c r="BI157" s="224">
        <f>IF(O157="nulová",K157,0)</f>
        <v>0</v>
      </c>
      <c r="BJ157" s="14" t="s">
        <v>85</v>
      </c>
      <c r="BK157" s="224">
        <f>ROUND(P157*H157,2)</f>
        <v>0</v>
      </c>
      <c r="BL157" s="14" t="s">
        <v>136</v>
      </c>
      <c r="BM157" s="223" t="s">
        <v>212</v>
      </c>
    </row>
    <row r="158" s="2" customFormat="1">
      <c r="A158" s="35"/>
      <c r="B158" s="36"/>
      <c r="C158" s="37"/>
      <c r="D158" s="225" t="s">
        <v>138</v>
      </c>
      <c r="E158" s="37"/>
      <c r="F158" s="226" t="s">
        <v>211</v>
      </c>
      <c r="G158" s="37"/>
      <c r="H158" s="37"/>
      <c r="I158" s="227"/>
      <c r="J158" s="227"/>
      <c r="K158" s="37"/>
      <c r="L158" s="37"/>
      <c r="M158" s="41"/>
      <c r="N158" s="228"/>
      <c r="O158" s="229"/>
      <c r="P158" s="88"/>
      <c r="Q158" s="88"/>
      <c r="R158" s="88"/>
      <c r="S158" s="88"/>
      <c r="T158" s="88"/>
      <c r="U158" s="88"/>
      <c r="V158" s="88"/>
      <c r="W158" s="88"/>
      <c r="X158" s="89"/>
      <c r="Y158" s="35"/>
      <c r="Z158" s="35"/>
      <c r="AA158" s="35"/>
      <c r="AB158" s="35"/>
      <c r="AC158" s="35"/>
      <c r="AD158" s="35"/>
      <c r="AE158" s="35"/>
      <c r="AT158" s="14" t="s">
        <v>138</v>
      </c>
      <c r="AU158" s="14" t="s">
        <v>87</v>
      </c>
    </row>
    <row r="159" s="2" customFormat="1" ht="24.15" customHeight="1">
      <c r="A159" s="35"/>
      <c r="B159" s="36"/>
      <c r="C159" s="211" t="s">
        <v>213</v>
      </c>
      <c r="D159" s="211" t="s">
        <v>131</v>
      </c>
      <c r="E159" s="212" t="s">
        <v>177</v>
      </c>
      <c r="F159" s="213" t="s">
        <v>178</v>
      </c>
      <c r="G159" s="214" t="s">
        <v>179</v>
      </c>
      <c r="H159" s="215">
        <v>2</v>
      </c>
      <c r="I159" s="216"/>
      <c r="J159" s="216"/>
      <c r="K159" s="217">
        <f>ROUND(P159*H159,2)</f>
        <v>0</v>
      </c>
      <c r="L159" s="213" t="s">
        <v>135</v>
      </c>
      <c r="M159" s="41"/>
      <c r="N159" s="218" t="s">
        <v>1</v>
      </c>
      <c r="O159" s="219" t="s">
        <v>43</v>
      </c>
      <c r="P159" s="220">
        <f>I159+J159</f>
        <v>0</v>
      </c>
      <c r="Q159" s="220">
        <f>ROUND(I159*H159,2)</f>
        <v>0</v>
      </c>
      <c r="R159" s="220">
        <f>ROUND(J159*H159,2)</f>
        <v>0</v>
      </c>
      <c r="S159" s="88"/>
      <c r="T159" s="221">
        <f>S159*H159</f>
        <v>0</v>
      </c>
      <c r="U159" s="221">
        <v>0</v>
      </c>
      <c r="V159" s="221">
        <f>U159*H159</f>
        <v>0</v>
      </c>
      <c r="W159" s="221">
        <v>0</v>
      </c>
      <c r="X159" s="222">
        <f>W159*H159</f>
        <v>0</v>
      </c>
      <c r="Y159" s="35"/>
      <c r="Z159" s="35"/>
      <c r="AA159" s="35"/>
      <c r="AB159" s="35"/>
      <c r="AC159" s="35"/>
      <c r="AD159" s="35"/>
      <c r="AE159" s="35"/>
      <c r="AR159" s="223" t="s">
        <v>136</v>
      </c>
      <c r="AT159" s="223" t="s">
        <v>131</v>
      </c>
      <c r="AU159" s="223" t="s">
        <v>87</v>
      </c>
      <c r="AY159" s="14" t="s">
        <v>127</v>
      </c>
      <c r="BE159" s="224">
        <f>IF(O159="základní",K159,0)</f>
        <v>0</v>
      </c>
      <c r="BF159" s="224">
        <f>IF(O159="snížená",K159,0)</f>
        <v>0</v>
      </c>
      <c r="BG159" s="224">
        <f>IF(O159="zákl. přenesená",K159,0)</f>
        <v>0</v>
      </c>
      <c r="BH159" s="224">
        <f>IF(O159="sníž. přenesená",K159,0)</f>
        <v>0</v>
      </c>
      <c r="BI159" s="224">
        <f>IF(O159="nulová",K159,0)</f>
        <v>0</v>
      </c>
      <c r="BJ159" s="14" t="s">
        <v>85</v>
      </c>
      <c r="BK159" s="224">
        <f>ROUND(P159*H159,2)</f>
        <v>0</v>
      </c>
      <c r="BL159" s="14" t="s">
        <v>136</v>
      </c>
      <c r="BM159" s="223" t="s">
        <v>214</v>
      </c>
    </row>
    <row r="160" s="2" customFormat="1">
      <c r="A160" s="35"/>
      <c r="B160" s="36"/>
      <c r="C160" s="37"/>
      <c r="D160" s="225" t="s">
        <v>138</v>
      </c>
      <c r="E160" s="37"/>
      <c r="F160" s="226" t="s">
        <v>181</v>
      </c>
      <c r="G160" s="37"/>
      <c r="H160" s="37"/>
      <c r="I160" s="227"/>
      <c r="J160" s="227"/>
      <c r="K160" s="37"/>
      <c r="L160" s="37"/>
      <c r="M160" s="41"/>
      <c r="N160" s="228"/>
      <c r="O160" s="229"/>
      <c r="P160" s="88"/>
      <c r="Q160" s="88"/>
      <c r="R160" s="88"/>
      <c r="S160" s="88"/>
      <c r="T160" s="88"/>
      <c r="U160" s="88"/>
      <c r="V160" s="88"/>
      <c r="W160" s="88"/>
      <c r="X160" s="89"/>
      <c r="Y160" s="35"/>
      <c r="Z160" s="35"/>
      <c r="AA160" s="35"/>
      <c r="AB160" s="35"/>
      <c r="AC160" s="35"/>
      <c r="AD160" s="35"/>
      <c r="AE160" s="35"/>
      <c r="AT160" s="14" t="s">
        <v>138</v>
      </c>
      <c r="AU160" s="14" t="s">
        <v>87</v>
      </c>
    </row>
    <row r="161" s="12" customFormat="1" ht="22.8" customHeight="1">
      <c r="A161" s="12"/>
      <c r="B161" s="194"/>
      <c r="C161" s="195"/>
      <c r="D161" s="196" t="s">
        <v>79</v>
      </c>
      <c r="E161" s="209" t="s">
        <v>215</v>
      </c>
      <c r="F161" s="209" t="s">
        <v>216</v>
      </c>
      <c r="G161" s="195"/>
      <c r="H161" s="195"/>
      <c r="I161" s="198"/>
      <c r="J161" s="198"/>
      <c r="K161" s="210">
        <f>BK161</f>
        <v>0</v>
      </c>
      <c r="L161" s="195"/>
      <c r="M161" s="200"/>
      <c r="N161" s="201"/>
      <c r="O161" s="202"/>
      <c r="P161" s="202"/>
      <c r="Q161" s="203">
        <f>SUM(Q162:Q213)</f>
        <v>0</v>
      </c>
      <c r="R161" s="203">
        <f>SUM(R162:R213)</f>
        <v>0</v>
      </c>
      <c r="S161" s="202"/>
      <c r="T161" s="204">
        <f>SUM(T162:T213)</f>
        <v>0</v>
      </c>
      <c r="U161" s="202"/>
      <c r="V161" s="204">
        <f>SUM(V162:V213)</f>
        <v>0</v>
      </c>
      <c r="W161" s="202"/>
      <c r="X161" s="205">
        <f>SUM(X162:X213)</f>
        <v>0</v>
      </c>
      <c r="Y161" s="12"/>
      <c r="Z161" s="12"/>
      <c r="AA161" s="12"/>
      <c r="AB161" s="12"/>
      <c r="AC161" s="12"/>
      <c r="AD161" s="12"/>
      <c r="AE161" s="12"/>
      <c r="AR161" s="206" t="s">
        <v>85</v>
      </c>
      <c r="AT161" s="207" t="s">
        <v>79</v>
      </c>
      <c r="AU161" s="207" t="s">
        <v>85</v>
      </c>
      <c r="AY161" s="206" t="s">
        <v>127</v>
      </c>
      <c r="BK161" s="208">
        <f>SUM(BK162:BK213)</f>
        <v>0</v>
      </c>
    </row>
    <row r="162" s="2" customFormat="1" ht="24.15" customHeight="1">
      <c r="A162" s="35"/>
      <c r="B162" s="36"/>
      <c r="C162" s="230" t="s">
        <v>217</v>
      </c>
      <c r="D162" s="230" t="s">
        <v>141</v>
      </c>
      <c r="E162" s="231" t="s">
        <v>218</v>
      </c>
      <c r="F162" s="232" t="s">
        <v>219</v>
      </c>
      <c r="G162" s="233" t="s">
        <v>148</v>
      </c>
      <c r="H162" s="234">
        <v>1</v>
      </c>
      <c r="I162" s="235"/>
      <c r="J162" s="236"/>
      <c r="K162" s="237">
        <f>ROUND(P162*H162,2)</f>
        <v>0</v>
      </c>
      <c r="L162" s="232" t="s">
        <v>135</v>
      </c>
      <c r="M162" s="238"/>
      <c r="N162" s="239" t="s">
        <v>1</v>
      </c>
      <c r="O162" s="219" t="s">
        <v>43</v>
      </c>
      <c r="P162" s="220">
        <f>I162+J162</f>
        <v>0</v>
      </c>
      <c r="Q162" s="220">
        <f>ROUND(I162*H162,2)</f>
        <v>0</v>
      </c>
      <c r="R162" s="220">
        <f>ROUND(J162*H162,2)</f>
        <v>0</v>
      </c>
      <c r="S162" s="88"/>
      <c r="T162" s="221">
        <f>S162*H162</f>
        <v>0</v>
      </c>
      <c r="U162" s="221">
        <v>0</v>
      </c>
      <c r="V162" s="221">
        <f>U162*H162</f>
        <v>0</v>
      </c>
      <c r="W162" s="221">
        <v>0</v>
      </c>
      <c r="X162" s="222">
        <f>W162*H162</f>
        <v>0</v>
      </c>
      <c r="Y162" s="35"/>
      <c r="Z162" s="35"/>
      <c r="AA162" s="35"/>
      <c r="AB162" s="35"/>
      <c r="AC162" s="35"/>
      <c r="AD162" s="35"/>
      <c r="AE162" s="35"/>
      <c r="AR162" s="223" t="s">
        <v>167</v>
      </c>
      <c r="AT162" s="223" t="s">
        <v>141</v>
      </c>
      <c r="AU162" s="223" t="s">
        <v>87</v>
      </c>
      <c r="AY162" s="14" t="s">
        <v>127</v>
      </c>
      <c r="BE162" s="224">
        <f>IF(O162="základní",K162,0)</f>
        <v>0</v>
      </c>
      <c r="BF162" s="224">
        <f>IF(O162="snížená",K162,0)</f>
        <v>0</v>
      </c>
      <c r="BG162" s="224">
        <f>IF(O162="zákl. přenesená",K162,0)</f>
        <v>0</v>
      </c>
      <c r="BH162" s="224">
        <f>IF(O162="sníž. přenesená",K162,0)</f>
        <v>0</v>
      </c>
      <c r="BI162" s="224">
        <f>IF(O162="nulová",K162,0)</f>
        <v>0</v>
      </c>
      <c r="BJ162" s="14" t="s">
        <v>85</v>
      </c>
      <c r="BK162" s="224">
        <f>ROUND(P162*H162,2)</f>
        <v>0</v>
      </c>
      <c r="BL162" s="14" t="s">
        <v>150</v>
      </c>
      <c r="BM162" s="223" t="s">
        <v>220</v>
      </c>
    </row>
    <row r="163" s="2" customFormat="1">
      <c r="A163" s="35"/>
      <c r="B163" s="36"/>
      <c r="C163" s="37"/>
      <c r="D163" s="225" t="s">
        <v>138</v>
      </c>
      <c r="E163" s="37"/>
      <c r="F163" s="226" t="s">
        <v>219</v>
      </c>
      <c r="G163" s="37"/>
      <c r="H163" s="37"/>
      <c r="I163" s="227"/>
      <c r="J163" s="227"/>
      <c r="K163" s="37"/>
      <c r="L163" s="37"/>
      <c r="M163" s="41"/>
      <c r="N163" s="228"/>
      <c r="O163" s="229"/>
      <c r="P163" s="88"/>
      <c r="Q163" s="88"/>
      <c r="R163" s="88"/>
      <c r="S163" s="88"/>
      <c r="T163" s="88"/>
      <c r="U163" s="88"/>
      <c r="V163" s="88"/>
      <c r="W163" s="88"/>
      <c r="X163" s="89"/>
      <c r="Y163" s="35"/>
      <c r="Z163" s="35"/>
      <c r="AA163" s="35"/>
      <c r="AB163" s="35"/>
      <c r="AC163" s="35"/>
      <c r="AD163" s="35"/>
      <c r="AE163" s="35"/>
      <c r="AT163" s="14" t="s">
        <v>138</v>
      </c>
      <c r="AU163" s="14" t="s">
        <v>87</v>
      </c>
    </row>
    <row r="164" s="2" customFormat="1" ht="24.15" customHeight="1">
      <c r="A164" s="35"/>
      <c r="B164" s="36"/>
      <c r="C164" s="211" t="s">
        <v>221</v>
      </c>
      <c r="D164" s="211" t="s">
        <v>131</v>
      </c>
      <c r="E164" s="212" t="s">
        <v>222</v>
      </c>
      <c r="F164" s="213" t="s">
        <v>223</v>
      </c>
      <c r="G164" s="214" t="s">
        <v>148</v>
      </c>
      <c r="H164" s="215">
        <v>1</v>
      </c>
      <c r="I164" s="216"/>
      <c r="J164" s="216"/>
      <c r="K164" s="217">
        <f>ROUND(P164*H164,2)</f>
        <v>0</v>
      </c>
      <c r="L164" s="213" t="s">
        <v>135</v>
      </c>
      <c r="M164" s="41"/>
      <c r="N164" s="218" t="s">
        <v>1</v>
      </c>
      <c r="O164" s="219" t="s">
        <v>43</v>
      </c>
      <c r="P164" s="220">
        <f>I164+J164</f>
        <v>0</v>
      </c>
      <c r="Q164" s="220">
        <f>ROUND(I164*H164,2)</f>
        <v>0</v>
      </c>
      <c r="R164" s="220">
        <f>ROUND(J164*H164,2)</f>
        <v>0</v>
      </c>
      <c r="S164" s="88"/>
      <c r="T164" s="221">
        <f>S164*H164</f>
        <v>0</v>
      </c>
      <c r="U164" s="221">
        <v>0</v>
      </c>
      <c r="V164" s="221">
        <f>U164*H164</f>
        <v>0</v>
      </c>
      <c r="W164" s="221">
        <v>0</v>
      </c>
      <c r="X164" s="222">
        <f>W164*H164</f>
        <v>0</v>
      </c>
      <c r="Y164" s="35"/>
      <c r="Z164" s="35"/>
      <c r="AA164" s="35"/>
      <c r="AB164" s="35"/>
      <c r="AC164" s="35"/>
      <c r="AD164" s="35"/>
      <c r="AE164" s="35"/>
      <c r="AR164" s="223" t="s">
        <v>136</v>
      </c>
      <c r="AT164" s="223" t="s">
        <v>131</v>
      </c>
      <c r="AU164" s="223" t="s">
        <v>87</v>
      </c>
      <c r="AY164" s="14" t="s">
        <v>127</v>
      </c>
      <c r="BE164" s="224">
        <f>IF(O164="základní",K164,0)</f>
        <v>0</v>
      </c>
      <c r="BF164" s="224">
        <f>IF(O164="snížená",K164,0)</f>
        <v>0</v>
      </c>
      <c r="BG164" s="224">
        <f>IF(O164="zákl. přenesená",K164,0)</f>
        <v>0</v>
      </c>
      <c r="BH164" s="224">
        <f>IF(O164="sníž. přenesená",K164,0)</f>
        <v>0</v>
      </c>
      <c r="BI164" s="224">
        <f>IF(O164="nulová",K164,0)</f>
        <v>0</v>
      </c>
      <c r="BJ164" s="14" t="s">
        <v>85</v>
      </c>
      <c r="BK164" s="224">
        <f>ROUND(P164*H164,2)</f>
        <v>0</v>
      </c>
      <c r="BL164" s="14" t="s">
        <v>136</v>
      </c>
      <c r="BM164" s="223" t="s">
        <v>224</v>
      </c>
    </row>
    <row r="165" s="2" customFormat="1">
      <c r="A165" s="35"/>
      <c r="B165" s="36"/>
      <c r="C165" s="37"/>
      <c r="D165" s="225" t="s">
        <v>138</v>
      </c>
      <c r="E165" s="37"/>
      <c r="F165" s="226" t="s">
        <v>223</v>
      </c>
      <c r="G165" s="37"/>
      <c r="H165" s="37"/>
      <c r="I165" s="227"/>
      <c r="J165" s="227"/>
      <c r="K165" s="37"/>
      <c r="L165" s="37"/>
      <c r="M165" s="41"/>
      <c r="N165" s="228"/>
      <c r="O165" s="229"/>
      <c r="P165" s="88"/>
      <c r="Q165" s="88"/>
      <c r="R165" s="88"/>
      <c r="S165" s="88"/>
      <c r="T165" s="88"/>
      <c r="U165" s="88"/>
      <c r="V165" s="88"/>
      <c r="W165" s="88"/>
      <c r="X165" s="89"/>
      <c r="Y165" s="35"/>
      <c r="Z165" s="35"/>
      <c r="AA165" s="35"/>
      <c r="AB165" s="35"/>
      <c r="AC165" s="35"/>
      <c r="AD165" s="35"/>
      <c r="AE165" s="35"/>
      <c r="AT165" s="14" t="s">
        <v>138</v>
      </c>
      <c r="AU165" s="14" t="s">
        <v>87</v>
      </c>
    </row>
    <row r="166" s="2" customFormat="1" ht="24.15" customHeight="1">
      <c r="A166" s="35"/>
      <c r="B166" s="36"/>
      <c r="C166" s="230" t="s">
        <v>225</v>
      </c>
      <c r="D166" s="230" t="s">
        <v>141</v>
      </c>
      <c r="E166" s="231" t="s">
        <v>226</v>
      </c>
      <c r="F166" s="232" t="s">
        <v>227</v>
      </c>
      <c r="G166" s="233" t="s">
        <v>148</v>
      </c>
      <c r="H166" s="234">
        <v>1</v>
      </c>
      <c r="I166" s="235"/>
      <c r="J166" s="236"/>
      <c r="K166" s="237">
        <f>ROUND(P166*H166,2)</f>
        <v>0</v>
      </c>
      <c r="L166" s="232" t="s">
        <v>135</v>
      </c>
      <c r="M166" s="238"/>
      <c r="N166" s="239" t="s">
        <v>1</v>
      </c>
      <c r="O166" s="219" t="s">
        <v>43</v>
      </c>
      <c r="P166" s="220">
        <f>I166+J166</f>
        <v>0</v>
      </c>
      <c r="Q166" s="220">
        <f>ROUND(I166*H166,2)</f>
        <v>0</v>
      </c>
      <c r="R166" s="220">
        <f>ROUND(J166*H166,2)</f>
        <v>0</v>
      </c>
      <c r="S166" s="88"/>
      <c r="T166" s="221">
        <f>S166*H166</f>
        <v>0</v>
      </c>
      <c r="U166" s="221">
        <v>0</v>
      </c>
      <c r="V166" s="221">
        <f>U166*H166</f>
        <v>0</v>
      </c>
      <c r="W166" s="221">
        <v>0</v>
      </c>
      <c r="X166" s="222">
        <f>W166*H166</f>
        <v>0</v>
      </c>
      <c r="Y166" s="35"/>
      <c r="Z166" s="35"/>
      <c r="AA166" s="35"/>
      <c r="AB166" s="35"/>
      <c r="AC166" s="35"/>
      <c r="AD166" s="35"/>
      <c r="AE166" s="35"/>
      <c r="AR166" s="223" t="s">
        <v>167</v>
      </c>
      <c r="AT166" s="223" t="s">
        <v>141</v>
      </c>
      <c r="AU166" s="223" t="s">
        <v>87</v>
      </c>
      <c r="AY166" s="14" t="s">
        <v>127</v>
      </c>
      <c r="BE166" s="224">
        <f>IF(O166="základní",K166,0)</f>
        <v>0</v>
      </c>
      <c r="BF166" s="224">
        <f>IF(O166="snížená",K166,0)</f>
        <v>0</v>
      </c>
      <c r="BG166" s="224">
        <f>IF(O166="zákl. přenesená",K166,0)</f>
        <v>0</v>
      </c>
      <c r="BH166" s="224">
        <f>IF(O166="sníž. přenesená",K166,0)</f>
        <v>0</v>
      </c>
      <c r="BI166" s="224">
        <f>IF(O166="nulová",K166,0)</f>
        <v>0</v>
      </c>
      <c r="BJ166" s="14" t="s">
        <v>85</v>
      </c>
      <c r="BK166" s="224">
        <f>ROUND(P166*H166,2)</f>
        <v>0</v>
      </c>
      <c r="BL166" s="14" t="s">
        <v>150</v>
      </c>
      <c r="BM166" s="223" t="s">
        <v>228</v>
      </c>
    </row>
    <row r="167" s="2" customFormat="1">
      <c r="A167" s="35"/>
      <c r="B167" s="36"/>
      <c r="C167" s="37"/>
      <c r="D167" s="225" t="s">
        <v>138</v>
      </c>
      <c r="E167" s="37"/>
      <c r="F167" s="226" t="s">
        <v>227</v>
      </c>
      <c r="G167" s="37"/>
      <c r="H167" s="37"/>
      <c r="I167" s="227"/>
      <c r="J167" s="227"/>
      <c r="K167" s="37"/>
      <c r="L167" s="37"/>
      <c r="M167" s="41"/>
      <c r="N167" s="228"/>
      <c r="O167" s="229"/>
      <c r="P167" s="88"/>
      <c r="Q167" s="88"/>
      <c r="R167" s="88"/>
      <c r="S167" s="88"/>
      <c r="T167" s="88"/>
      <c r="U167" s="88"/>
      <c r="V167" s="88"/>
      <c r="W167" s="88"/>
      <c r="X167" s="89"/>
      <c r="Y167" s="35"/>
      <c r="Z167" s="35"/>
      <c r="AA167" s="35"/>
      <c r="AB167" s="35"/>
      <c r="AC167" s="35"/>
      <c r="AD167" s="35"/>
      <c r="AE167" s="35"/>
      <c r="AT167" s="14" t="s">
        <v>138</v>
      </c>
      <c r="AU167" s="14" t="s">
        <v>87</v>
      </c>
    </row>
    <row r="168" s="2" customFormat="1" ht="24.15" customHeight="1">
      <c r="A168" s="35"/>
      <c r="B168" s="36"/>
      <c r="C168" s="211" t="s">
        <v>8</v>
      </c>
      <c r="D168" s="211" t="s">
        <v>131</v>
      </c>
      <c r="E168" s="212" t="s">
        <v>229</v>
      </c>
      <c r="F168" s="213" t="s">
        <v>230</v>
      </c>
      <c r="G168" s="214" t="s">
        <v>231</v>
      </c>
      <c r="H168" s="215">
        <v>100</v>
      </c>
      <c r="I168" s="216"/>
      <c r="J168" s="216"/>
      <c r="K168" s="217">
        <f>ROUND(P168*H168,2)</f>
        <v>0</v>
      </c>
      <c r="L168" s="213" t="s">
        <v>135</v>
      </c>
      <c r="M168" s="41"/>
      <c r="N168" s="218" t="s">
        <v>1</v>
      </c>
      <c r="O168" s="219" t="s">
        <v>43</v>
      </c>
      <c r="P168" s="220">
        <f>I168+J168</f>
        <v>0</v>
      </c>
      <c r="Q168" s="220">
        <f>ROUND(I168*H168,2)</f>
        <v>0</v>
      </c>
      <c r="R168" s="220">
        <f>ROUND(J168*H168,2)</f>
        <v>0</v>
      </c>
      <c r="S168" s="88"/>
      <c r="T168" s="221">
        <f>S168*H168</f>
        <v>0</v>
      </c>
      <c r="U168" s="221">
        <v>0</v>
      </c>
      <c r="V168" s="221">
        <f>U168*H168</f>
        <v>0</v>
      </c>
      <c r="W168" s="221">
        <v>0</v>
      </c>
      <c r="X168" s="222">
        <f>W168*H168</f>
        <v>0</v>
      </c>
      <c r="Y168" s="35"/>
      <c r="Z168" s="35"/>
      <c r="AA168" s="35"/>
      <c r="AB168" s="35"/>
      <c r="AC168" s="35"/>
      <c r="AD168" s="35"/>
      <c r="AE168" s="35"/>
      <c r="AR168" s="223" t="s">
        <v>150</v>
      </c>
      <c r="AT168" s="223" t="s">
        <v>131</v>
      </c>
      <c r="AU168" s="223" t="s">
        <v>87</v>
      </c>
      <c r="AY168" s="14" t="s">
        <v>127</v>
      </c>
      <c r="BE168" s="224">
        <f>IF(O168="základní",K168,0)</f>
        <v>0</v>
      </c>
      <c r="BF168" s="224">
        <f>IF(O168="snížená",K168,0)</f>
        <v>0</v>
      </c>
      <c r="BG168" s="224">
        <f>IF(O168="zákl. přenesená",K168,0)</f>
        <v>0</v>
      </c>
      <c r="BH168" s="224">
        <f>IF(O168="sníž. přenesená",K168,0)</f>
        <v>0</v>
      </c>
      <c r="BI168" s="224">
        <f>IF(O168="nulová",K168,0)</f>
        <v>0</v>
      </c>
      <c r="BJ168" s="14" t="s">
        <v>85</v>
      </c>
      <c r="BK168" s="224">
        <f>ROUND(P168*H168,2)</f>
        <v>0</v>
      </c>
      <c r="BL168" s="14" t="s">
        <v>150</v>
      </c>
      <c r="BM168" s="223" t="s">
        <v>232</v>
      </c>
    </row>
    <row r="169" s="2" customFormat="1">
      <c r="A169" s="35"/>
      <c r="B169" s="36"/>
      <c r="C169" s="37"/>
      <c r="D169" s="225" t="s">
        <v>138</v>
      </c>
      <c r="E169" s="37"/>
      <c r="F169" s="226" t="s">
        <v>230</v>
      </c>
      <c r="G169" s="37"/>
      <c r="H169" s="37"/>
      <c r="I169" s="227"/>
      <c r="J169" s="227"/>
      <c r="K169" s="37"/>
      <c r="L169" s="37"/>
      <c r="M169" s="41"/>
      <c r="N169" s="228"/>
      <c r="O169" s="229"/>
      <c r="P169" s="88"/>
      <c r="Q169" s="88"/>
      <c r="R169" s="88"/>
      <c r="S169" s="88"/>
      <c r="T169" s="88"/>
      <c r="U169" s="88"/>
      <c r="V169" s="88"/>
      <c r="W169" s="88"/>
      <c r="X169" s="89"/>
      <c r="Y169" s="35"/>
      <c r="Z169" s="35"/>
      <c r="AA169" s="35"/>
      <c r="AB169" s="35"/>
      <c r="AC169" s="35"/>
      <c r="AD169" s="35"/>
      <c r="AE169" s="35"/>
      <c r="AT169" s="14" t="s">
        <v>138</v>
      </c>
      <c r="AU169" s="14" t="s">
        <v>87</v>
      </c>
    </row>
    <row r="170" s="2" customFormat="1" ht="24.15" customHeight="1">
      <c r="A170" s="35"/>
      <c r="B170" s="36"/>
      <c r="C170" s="211" t="s">
        <v>233</v>
      </c>
      <c r="D170" s="211" t="s">
        <v>131</v>
      </c>
      <c r="E170" s="212" t="s">
        <v>234</v>
      </c>
      <c r="F170" s="213" t="s">
        <v>235</v>
      </c>
      <c r="G170" s="214" t="s">
        <v>148</v>
      </c>
      <c r="H170" s="215">
        <v>4</v>
      </c>
      <c r="I170" s="216"/>
      <c r="J170" s="216"/>
      <c r="K170" s="217">
        <f>ROUND(P170*H170,2)</f>
        <v>0</v>
      </c>
      <c r="L170" s="213" t="s">
        <v>135</v>
      </c>
      <c r="M170" s="41"/>
      <c r="N170" s="218" t="s">
        <v>1</v>
      </c>
      <c r="O170" s="219" t="s">
        <v>43</v>
      </c>
      <c r="P170" s="220">
        <f>I170+J170</f>
        <v>0</v>
      </c>
      <c r="Q170" s="220">
        <f>ROUND(I170*H170,2)</f>
        <v>0</v>
      </c>
      <c r="R170" s="220">
        <f>ROUND(J170*H170,2)</f>
        <v>0</v>
      </c>
      <c r="S170" s="88"/>
      <c r="T170" s="221">
        <f>S170*H170</f>
        <v>0</v>
      </c>
      <c r="U170" s="221">
        <v>0</v>
      </c>
      <c r="V170" s="221">
        <f>U170*H170</f>
        <v>0</v>
      </c>
      <c r="W170" s="221">
        <v>0</v>
      </c>
      <c r="X170" s="222">
        <f>W170*H170</f>
        <v>0</v>
      </c>
      <c r="Y170" s="35"/>
      <c r="Z170" s="35"/>
      <c r="AA170" s="35"/>
      <c r="AB170" s="35"/>
      <c r="AC170" s="35"/>
      <c r="AD170" s="35"/>
      <c r="AE170" s="35"/>
      <c r="AR170" s="223" t="s">
        <v>150</v>
      </c>
      <c r="AT170" s="223" t="s">
        <v>131</v>
      </c>
      <c r="AU170" s="223" t="s">
        <v>87</v>
      </c>
      <c r="AY170" s="14" t="s">
        <v>127</v>
      </c>
      <c r="BE170" s="224">
        <f>IF(O170="základní",K170,0)</f>
        <v>0</v>
      </c>
      <c r="BF170" s="224">
        <f>IF(O170="snížená",K170,0)</f>
        <v>0</v>
      </c>
      <c r="BG170" s="224">
        <f>IF(O170="zákl. přenesená",K170,0)</f>
        <v>0</v>
      </c>
      <c r="BH170" s="224">
        <f>IF(O170="sníž. přenesená",K170,0)</f>
        <v>0</v>
      </c>
      <c r="BI170" s="224">
        <f>IF(O170="nulová",K170,0)</f>
        <v>0</v>
      </c>
      <c r="BJ170" s="14" t="s">
        <v>85</v>
      </c>
      <c r="BK170" s="224">
        <f>ROUND(P170*H170,2)</f>
        <v>0</v>
      </c>
      <c r="BL170" s="14" t="s">
        <v>150</v>
      </c>
      <c r="BM170" s="223" t="s">
        <v>236</v>
      </c>
    </row>
    <row r="171" s="2" customFormat="1">
      <c r="A171" s="35"/>
      <c r="B171" s="36"/>
      <c r="C171" s="37"/>
      <c r="D171" s="225" t="s">
        <v>138</v>
      </c>
      <c r="E171" s="37"/>
      <c r="F171" s="226" t="s">
        <v>235</v>
      </c>
      <c r="G171" s="37"/>
      <c r="H171" s="37"/>
      <c r="I171" s="227"/>
      <c r="J171" s="227"/>
      <c r="K171" s="37"/>
      <c r="L171" s="37"/>
      <c r="M171" s="41"/>
      <c r="N171" s="228"/>
      <c r="O171" s="229"/>
      <c r="P171" s="88"/>
      <c r="Q171" s="88"/>
      <c r="R171" s="88"/>
      <c r="S171" s="88"/>
      <c r="T171" s="88"/>
      <c r="U171" s="88"/>
      <c r="V171" s="88"/>
      <c r="W171" s="88"/>
      <c r="X171" s="89"/>
      <c r="Y171" s="35"/>
      <c r="Z171" s="35"/>
      <c r="AA171" s="35"/>
      <c r="AB171" s="35"/>
      <c r="AC171" s="35"/>
      <c r="AD171" s="35"/>
      <c r="AE171" s="35"/>
      <c r="AT171" s="14" t="s">
        <v>138</v>
      </c>
      <c r="AU171" s="14" t="s">
        <v>87</v>
      </c>
    </row>
    <row r="172" s="2" customFormat="1" ht="24.15" customHeight="1">
      <c r="A172" s="35"/>
      <c r="B172" s="36"/>
      <c r="C172" s="211" t="s">
        <v>237</v>
      </c>
      <c r="D172" s="211" t="s">
        <v>131</v>
      </c>
      <c r="E172" s="212" t="s">
        <v>238</v>
      </c>
      <c r="F172" s="213" t="s">
        <v>239</v>
      </c>
      <c r="G172" s="214" t="s">
        <v>148</v>
      </c>
      <c r="H172" s="215">
        <v>8</v>
      </c>
      <c r="I172" s="216"/>
      <c r="J172" s="216"/>
      <c r="K172" s="217">
        <f>ROUND(P172*H172,2)</f>
        <v>0</v>
      </c>
      <c r="L172" s="213" t="s">
        <v>135</v>
      </c>
      <c r="M172" s="41"/>
      <c r="N172" s="218" t="s">
        <v>1</v>
      </c>
      <c r="O172" s="219" t="s">
        <v>43</v>
      </c>
      <c r="P172" s="220">
        <f>I172+J172</f>
        <v>0</v>
      </c>
      <c r="Q172" s="220">
        <f>ROUND(I172*H172,2)</f>
        <v>0</v>
      </c>
      <c r="R172" s="220">
        <f>ROUND(J172*H172,2)</f>
        <v>0</v>
      </c>
      <c r="S172" s="88"/>
      <c r="T172" s="221">
        <f>S172*H172</f>
        <v>0</v>
      </c>
      <c r="U172" s="221">
        <v>0</v>
      </c>
      <c r="V172" s="221">
        <f>U172*H172</f>
        <v>0</v>
      </c>
      <c r="W172" s="221">
        <v>0</v>
      </c>
      <c r="X172" s="222">
        <f>W172*H172</f>
        <v>0</v>
      </c>
      <c r="Y172" s="35"/>
      <c r="Z172" s="35"/>
      <c r="AA172" s="35"/>
      <c r="AB172" s="35"/>
      <c r="AC172" s="35"/>
      <c r="AD172" s="35"/>
      <c r="AE172" s="35"/>
      <c r="AR172" s="223" t="s">
        <v>136</v>
      </c>
      <c r="AT172" s="223" t="s">
        <v>131</v>
      </c>
      <c r="AU172" s="223" t="s">
        <v>87</v>
      </c>
      <c r="AY172" s="14" t="s">
        <v>127</v>
      </c>
      <c r="BE172" s="224">
        <f>IF(O172="základní",K172,0)</f>
        <v>0</v>
      </c>
      <c r="BF172" s="224">
        <f>IF(O172="snížená",K172,0)</f>
        <v>0</v>
      </c>
      <c r="BG172" s="224">
        <f>IF(O172="zákl. přenesená",K172,0)</f>
        <v>0</v>
      </c>
      <c r="BH172" s="224">
        <f>IF(O172="sníž. přenesená",K172,0)</f>
        <v>0</v>
      </c>
      <c r="BI172" s="224">
        <f>IF(O172="nulová",K172,0)</f>
        <v>0</v>
      </c>
      <c r="BJ172" s="14" t="s">
        <v>85</v>
      </c>
      <c r="BK172" s="224">
        <f>ROUND(P172*H172,2)</f>
        <v>0</v>
      </c>
      <c r="BL172" s="14" t="s">
        <v>136</v>
      </c>
      <c r="BM172" s="223" t="s">
        <v>240</v>
      </c>
    </row>
    <row r="173" s="2" customFormat="1">
      <c r="A173" s="35"/>
      <c r="B173" s="36"/>
      <c r="C173" s="37"/>
      <c r="D173" s="225" t="s">
        <v>138</v>
      </c>
      <c r="E173" s="37"/>
      <c r="F173" s="226" t="s">
        <v>239</v>
      </c>
      <c r="G173" s="37"/>
      <c r="H173" s="37"/>
      <c r="I173" s="227"/>
      <c r="J173" s="227"/>
      <c r="K173" s="37"/>
      <c r="L173" s="37"/>
      <c r="M173" s="41"/>
      <c r="N173" s="228"/>
      <c r="O173" s="229"/>
      <c r="P173" s="88"/>
      <c r="Q173" s="88"/>
      <c r="R173" s="88"/>
      <c r="S173" s="88"/>
      <c r="T173" s="88"/>
      <c r="U173" s="88"/>
      <c r="V173" s="88"/>
      <c r="W173" s="88"/>
      <c r="X173" s="89"/>
      <c r="Y173" s="35"/>
      <c r="Z173" s="35"/>
      <c r="AA173" s="35"/>
      <c r="AB173" s="35"/>
      <c r="AC173" s="35"/>
      <c r="AD173" s="35"/>
      <c r="AE173" s="35"/>
      <c r="AT173" s="14" t="s">
        <v>138</v>
      </c>
      <c r="AU173" s="14" t="s">
        <v>87</v>
      </c>
    </row>
    <row r="174" s="2" customFormat="1" ht="24.15" customHeight="1">
      <c r="A174" s="35"/>
      <c r="B174" s="36"/>
      <c r="C174" s="211" t="s">
        <v>241</v>
      </c>
      <c r="D174" s="211" t="s">
        <v>131</v>
      </c>
      <c r="E174" s="212" t="s">
        <v>242</v>
      </c>
      <c r="F174" s="213" t="s">
        <v>243</v>
      </c>
      <c r="G174" s="214" t="s">
        <v>244</v>
      </c>
      <c r="H174" s="215">
        <v>1</v>
      </c>
      <c r="I174" s="216"/>
      <c r="J174" s="216"/>
      <c r="K174" s="217">
        <f>ROUND(P174*H174,2)</f>
        <v>0</v>
      </c>
      <c r="L174" s="213" t="s">
        <v>135</v>
      </c>
      <c r="M174" s="41"/>
      <c r="N174" s="218" t="s">
        <v>1</v>
      </c>
      <c r="O174" s="219" t="s">
        <v>43</v>
      </c>
      <c r="P174" s="220">
        <f>I174+J174</f>
        <v>0</v>
      </c>
      <c r="Q174" s="220">
        <f>ROUND(I174*H174,2)</f>
        <v>0</v>
      </c>
      <c r="R174" s="220">
        <f>ROUND(J174*H174,2)</f>
        <v>0</v>
      </c>
      <c r="S174" s="88"/>
      <c r="T174" s="221">
        <f>S174*H174</f>
        <v>0</v>
      </c>
      <c r="U174" s="221">
        <v>0</v>
      </c>
      <c r="V174" s="221">
        <f>U174*H174</f>
        <v>0</v>
      </c>
      <c r="W174" s="221">
        <v>0</v>
      </c>
      <c r="X174" s="222">
        <f>W174*H174</f>
        <v>0</v>
      </c>
      <c r="Y174" s="35"/>
      <c r="Z174" s="35"/>
      <c r="AA174" s="35"/>
      <c r="AB174" s="35"/>
      <c r="AC174" s="35"/>
      <c r="AD174" s="35"/>
      <c r="AE174" s="35"/>
      <c r="AR174" s="223" t="s">
        <v>136</v>
      </c>
      <c r="AT174" s="223" t="s">
        <v>131</v>
      </c>
      <c r="AU174" s="223" t="s">
        <v>87</v>
      </c>
      <c r="AY174" s="14" t="s">
        <v>127</v>
      </c>
      <c r="BE174" s="224">
        <f>IF(O174="základní",K174,0)</f>
        <v>0</v>
      </c>
      <c r="BF174" s="224">
        <f>IF(O174="snížená",K174,0)</f>
        <v>0</v>
      </c>
      <c r="BG174" s="224">
        <f>IF(O174="zákl. přenesená",K174,0)</f>
        <v>0</v>
      </c>
      <c r="BH174" s="224">
        <f>IF(O174="sníž. přenesená",K174,0)</f>
        <v>0</v>
      </c>
      <c r="BI174" s="224">
        <f>IF(O174="nulová",K174,0)</f>
        <v>0</v>
      </c>
      <c r="BJ174" s="14" t="s">
        <v>85</v>
      </c>
      <c r="BK174" s="224">
        <f>ROUND(P174*H174,2)</f>
        <v>0</v>
      </c>
      <c r="BL174" s="14" t="s">
        <v>136</v>
      </c>
      <c r="BM174" s="223" t="s">
        <v>245</v>
      </c>
    </row>
    <row r="175" s="2" customFormat="1">
      <c r="A175" s="35"/>
      <c r="B175" s="36"/>
      <c r="C175" s="37"/>
      <c r="D175" s="225" t="s">
        <v>138</v>
      </c>
      <c r="E175" s="37"/>
      <c r="F175" s="226" t="s">
        <v>246</v>
      </c>
      <c r="G175" s="37"/>
      <c r="H175" s="37"/>
      <c r="I175" s="227"/>
      <c r="J175" s="227"/>
      <c r="K175" s="37"/>
      <c r="L175" s="37"/>
      <c r="M175" s="41"/>
      <c r="N175" s="228"/>
      <c r="O175" s="229"/>
      <c r="P175" s="88"/>
      <c r="Q175" s="88"/>
      <c r="R175" s="88"/>
      <c r="S175" s="88"/>
      <c r="T175" s="88"/>
      <c r="U175" s="88"/>
      <c r="V175" s="88"/>
      <c r="W175" s="88"/>
      <c r="X175" s="89"/>
      <c r="Y175" s="35"/>
      <c r="Z175" s="35"/>
      <c r="AA175" s="35"/>
      <c r="AB175" s="35"/>
      <c r="AC175" s="35"/>
      <c r="AD175" s="35"/>
      <c r="AE175" s="35"/>
      <c r="AT175" s="14" t="s">
        <v>138</v>
      </c>
      <c r="AU175" s="14" t="s">
        <v>87</v>
      </c>
    </row>
    <row r="176" s="2" customFormat="1" ht="24.15" customHeight="1">
      <c r="A176" s="35"/>
      <c r="B176" s="36"/>
      <c r="C176" s="211" t="s">
        <v>247</v>
      </c>
      <c r="D176" s="211" t="s">
        <v>131</v>
      </c>
      <c r="E176" s="212" t="s">
        <v>248</v>
      </c>
      <c r="F176" s="213" t="s">
        <v>249</v>
      </c>
      <c r="G176" s="214" t="s">
        <v>244</v>
      </c>
      <c r="H176" s="215">
        <v>1</v>
      </c>
      <c r="I176" s="216"/>
      <c r="J176" s="216"/>
      <c r="K176" s="217">
        <f>ROUND(P176*H176,2)</f>
        <v>0</v>
      </c>
      <c r="L176" s="213" t="s">
        <v>135</v>
      </c>
      <c r="M176" s="41"/>
      <c r="N176" s="218" t="s">
        <v>1</v>
      </c>
      <c r="O176" s="219" t="s">
        <v>43</v>
      </c>
      <c r="P176" s="220">
        <f>I176+J176</f>
        <v>0</v>
      </c>
      <c r="Q176" s="220">
        <f>ROUND(I176*H176,2)</f>
        <v>0</v>
      </c>
      <c r="R176" s="220">
        <f>ROUND(J176*H176,2)</f>
        <v>0</v>
      </c>
      <c r="S176" s="88"/>
      <c r="T176" s="221">
        <f>S176*H176</f>
        <v>0</v>
      </c>
      <c r="U176" s="221">
        <v>0</v>
      </c>
      <c r="V176" s="221">
        <f>U176*H176</f>
        <v>0</v>
      </c>
      <c r="W176" s="221">
        <v>0</v>
      </c>
      <c r="X176" s="222">
        <f>W176*H176</f>
        <v>0</v>
      </c>
      <c r="Y176" s="35"/>
      <c r="Z176" s="35"/>
      <c r="AA176" s="35"/>
      <c r="AB176" s="35"/>
      <c r="AC176" s="35"/>
      <c r="AD176" s="35"/>
      <c r="AE176" s="35"/>
      <c r="AR176" s="223" t="s">
        <v>136</v>
      </c>
      <c r="AT176" s="223" t="s">
        <v>131</v>
      </c>
      <c r="AU176" s="223" t="s">
        <v>87</v>
      </c>
      <c r="AY176" s="14" t="s">
        <v>127</v>
      </c>
      <c r="BE176" s="224">
        <f>IF(O176="základní",K176,0)</f>
        <v>0</v>
      </c>
      <c r="BF176" s="224">
        <f>IF(O176="snížená",K176,0)</f>
        <v>0</v>
      </c>
      <c r="BG176" s="224">
        <f>IF(O176="zákl. přenesená",K176,0)</f>
        <v>0</v>
      </c>
      <c r="BH176" s="224">
        <f>IF(O176="sníž. přenesená",K176,0)</f>
        <v>0</v>
      </c>
      <c r="BI176" s="224">
        <f>IF(O176="nulová",K176,0)</f>
        <v>0</v>
      </c>
      <c r="BJ176" s="14" t="s">
        <v>85</v>
      </c>
      <c r="BK176" s="224">
        <f>ROUND(P176*H176,2)</f>
        <v>0</v>
      </c>
      <c r="BL176" s="14" t="s">
        <v>136</v>
      </c>
      <c r="BM176" s="223" t="s">
        <v>250</v>
      </c>
    </row>
    <row r="177" s="2" customFormat="1">
      <c r="A177" s="35"/>
      <c r="B177" s="36"/>
      <c r="C177" s="37"/>
      <c r="D177" s="225" t="s">
        <v>138</v>
      </c>
      <c r="E177" s="37"/>
      <c r="F177" s="226" t="s">
        <v>251</v>
      </c>
      <c r="G177" s="37"/>
      <c r="H177" s="37"/>
      <c r="I177" s="227"/>
      <c r="J177" s="227"/>
      <c r="K177" s="37"/>
      <c r="L177" s="37"/>
      <c r="M177" s="41"/>
      <c r="N177" s="228"/>
      <c r="O177" s="229"/>
      <c r="P177" s="88"/>
      <c r="Q177" s="88"/>
      <c r="R177" s="88"/>
      <c r="S177" s="88"/>
      <c r="T177" s="88"/>
      <c r="U177" s="88"/>
      <c r="V177" s="88"/>
      <c r="W177" s="88"/>
      <c r="X177" s="89"/>
      <c r="Y177" s="35"/>
      <c r="Z177" s="35"/>
      <c r="AA177" s="35"/>
      <c r="AB177" s="35"/>
      <c r="AC177" s="35"/>
      <c r="AD177" s="35"/>
      <c r="AE177" s="35"/>
      <c r="AT177" s="14" t="s">
        <v>138</v>
      </c>
      <c r="AU177" s="14" t="s">
        <v>87</v>
      </c>
    </row>
    <row r="178" s="2" customFormat="1">
      <c r="A178" s="35"/>
      <c r="B178" s="36"/>
      <c r="C178" s="230" t="s">
        <v>252</v>
      </c>
      <c r="D178" s="230" t="s">
        <v>141</v>
      </c>
      <c r="E178" s="231" t="s">
        <v>253</v>
      </c>
      <c r="F178" s="232" t="s">
        <v>254</v>
      </c>
      <c r="G178" s="233" t="s">
        <v>148</v>
      </c>
      <c r="H178" s="234">
        <v>1</v>
      </c>
      <c r="I178" s="235"/>
      <c r="J178" s="236"/>
      <c r="K178" s="237">
        <f>ROUND(P178*H178,2)</f>
        <v>0</v>
      </c>
      <c r="L178" s="232" t="s">
        <v>135</v>
      </c>
      <c r="M178" s="238"/>
      <c r="N178" s="239" t="s">
        <v>1</v>
      </c>
      <c r="O178" s="219" t="s">
        <v>43</v>
      </c>
      <c r="P178" s="220">
        <f>I178+J178</f>
        <v>0</v>
      </c>
      <c r="Q178" s="220">
        <f>ROUND(I178*H178,2)</f>
        <v>0</v>
      </c>
      <c r="R178" s="220">
        <f>ROUND(J178*H178,2)</f>
        <v>0</v>
      </c>
      <c r="S178" s="88"/>
      <c r="T178" s="221">
        <f>S178*H178</f>
        <v>0</v>
      </c>
      <c r="U178" s="221">
        <v>0</v>
      </c>
      <c r="V178" s="221">
        <f>U178*H178</f>
        <v>0</v>
      </c>
      <c r="W178" s="221">
        <v>0</v>
      </c>
      <c r="X178" s="222">
        <f>W178*H178</f>
        <v>0</v>
      </c>
      <c r="Y178" s="35"/>
      <c r="Z178" s="35"/>
      <c r="AA178" s="35"/>
      <c r="AB178" s="35"/>
      <c r="AC178" s="35"/>
      <c r="AD178" s="35"/>
      <c r="AE178" s="35"/>
      <c r="AR178" s="223" t="s">
        <v>167</v>
      </c>
      <c r="AT178" s="223" t="s">
        <v>141</v>
      </c>
      <c r="AU178" s="223" t="s">
        <v>87</v>
      </c>
      <c r="AY178" s="14" t="s">
        <v>127</v>
      </c>
      <c r="BE178" s="224">
        <f>IF(O178="základní",K178,0)</f>
        <v>0</v>
      </c>
      <c r="BF178" s="224">
        <f>IF(O178="snížená",K178,0)</f>
        <v>0</v>
      </c>
      <c r="BG178" s="224">
        <f>IF(O178="zákl. přenesená",K178,0)</f>
        <v>0</v>
      </c>
      <c r="BH178" s="224">
        <f>IF(O178="sníž. přenesená",K178,0)</f>
        <v>0</v>
      </c>
      <c r="BI178" s="224">
        <f>IF(O178="nulová",K178,0)</f>
        <v>0</v>
      </c>
      <c r="BJ178" s="14" t="s">
        <v>85</v>
      </c>
      <c r="BK178" s="224">
        <f>ROUND(P178*H178,2)</f>
        <v>0</v>
      </c>
      <c r="BL178" s="14" t="s">
        <v>150</v>
      </c>
      <c r="BM178" s="223" t="s">
        <v>255</v>
      </c>
    </row>
    <row r="179" s="2" customFormat="1">
      <c r="A179" s="35"/>
      <c r="B179" s="36"/>
      <c r="C179" s="37"/>
      <c r="D179" s="225" t="s">
        <v>138</v>
      </c>
      <c r="E179" s="37"/>
      <c r="F179" s="226" t="s">
        <v>254</v>
      </c>
      <c r="G179" s="37"/>
      <c r="H179" s="37"/>
      <c r="I179" s="227"/>
      <c r="J179" s="227"/>
      <c r="K179" s="37"/>
      <c r="L179" s="37"/>
      <c r="M179" s="41"/>
      <c r="N179" s="228"/>
      <c r="O179" s="229"/>
      <c r="P179" s="88"/>
      <c r="Q179" s="88"/>
      <c r="R179" s="88"/>
      <c r="S179" s="88"/>
      <c r="T179" s="88"/>
      <c r="U179" s="88"/>
      <c r="V179" s="88"/>
      <c r="W179" s="88"/>
      <c r="X179" s="89"/>
      <c r="Y179" s="35"/>
      <c r="Z179" s="35"/>
      <c r="AA179" s="35"/>
      <c r="AB179" s="35"/>
      <c r="AC179" s="35"/>
      <c r="AD179" s="35"/>
      <c r="AE179" s="35"/>
      <c r="AT179" s="14" t="s">
        <v>138</v>
      </c>
      <c r="AU179" s="14" t="s">
        <v>87</v>
      </c>
    </row>
    <row r="180" s="2" customFormat="1">
      <c r="A180" s="35"/>
      <c r="B180" s="36"/>
      <c r="C180" s="230" t="s">
        <v>256</v>
      </c>
      <c r="D180" s="230" t="s">
        <v>141</v>
      </c>
      <c r="E180" s="231" t="s">
        <v>257</v>
      </c>
      <c r="F180" s="232" t="s">
        <v>258</v>
      </c>
      <c r="G180" s="233" t="s">
        <v>148</v>
      </c>
      <c r="H180" s="234">
        <v>1</v>
      </c>
      <c r="I180" s="235"/>
      <c r="J180" s="236"/>
      <c r="K180" s="237">
        <f>ROUND(P180*H180,2)</f>
        <v>0</v>
      </c>
      <c r="L180" s="232" t="s">
        <v>135</v>
      </c>
      <c r="M180" s="238"/>
      <c r="N180" s="239" t="s">
        <v>1</v>
      </c>
      <c r="O180" s="219" t="s">
        <v>43</v>
      </c>
      <c r="P180" s="220">
        <f>I180+J180</f>
        <v>0</v>
      </c>
      <c r="Q180" s="220">
        <f>ROUND(I180*H180,2)</f>
        <v>0</v>
      </c>
      <c r="R180" s="220">
        <f>ROUND(J180*H180,2)</f>
        <v>0</v>
      </c>
      <c r="S180" s="88"/>
      <c r="T180" s="221">
        <f>S180*H180</f>
        <v>0</v>
      </c>
      <c r="U180" s="221">
        <v>0</v>
      </c>
      <c r="V180" s="221">
        <f>U180*H180</f>
        <v>0</v>
      </c>
      <c r="W180" s="221">
        <v>0</v>
      </c>
      <c r="X180" s="222">
        <f>W180*H180</f>
        <v>0</v>
      </c>
      <c r="Y180" s="35"/>
      <c r="Z180" s="35"/>
      <c r="AA180" s="35"/>
      <c r="AB180" s="35"/>
      <c r="AC180" s="35"/>
      <c r="AD180" s="35"/>
      <c r="AE180" s="35"/>
      <c r="AR180" s="223" t="s">
        <v>167</v>
      </c>
      <c r="AT180" s="223" t="s">
        <v>141</v>
      </c>
      <c r="AU180" s="223" t="s">
        <v>87</v>
      </c>
      <c r="AY180" s="14" t="s">
        <v>127</v>
      </c>
      <c r="BE180" s="224">
        <f>IF(O180="základní",K180,0)</f>
        <v>0</v>
      </c>
      <c r="BF180" s="224">
        <f>IF(O180="snížená",K180,0)</f>
        <v>0</v>
      </c>
      <c r="BG180" s="224">
        <f>IF(O180="zákl. přenesená",K180,0)</f>
        <v>0</v>
      </c>
      <c r="BH180" s="224">
        <f>IF(O180="sníž. přenesená",K180,0)</f>
        <v>0</v>
      </c>
      <c r="BI180" s="224">
        <f>IF(O180="nulová",K180,0)</f>
        <v>0</v>
      </c>
      <c r="BJ180" s="14" t="s">
        <v>85</v>
      </c>
      <c r="BK180" s="224">
        <f>ROUND(P180*H180,2)</f>
        <v>0</v>
      </c>
      <c r="BL180" s="14" t="s">
        <v>150</v>
      </c>
      <c r="BM180" s="223" t="s">
        <v>259</v>
      </c>
    </row>
    <row r="181" s="2" customFormat="1">
      <c r="A181" s="35"/>
      <c r="B181" s="36"/>
      <c r="C181" s="37"/>
      <c r="D181" s="225" t="s">
        <v>138</v>
      </c>
      <c r="E181" s="37"/>
      <c r="F181" s="226" t="s">
        <v>258</v>
      </c>
      <c r="G181" s="37"/>
      <c r="H181" s="37"/>
      <c r="I181" s="227"/>
      <c r="J181" s="227"/>
      <c r="K181" s="37"/>
      <c r="L181" s="37"/>
      <c r="M181" s="41"/>
      <c r="N181" s="228"/>
      <c r="O181" s="229"/>
      <c r="P181" s="88"/>
      <c r="Q181" s="88"/>
      <c r="R181" s="88"/>
      <c r="S181" s="88"/>
      <c r="T181" s="88"/>
      <c r="U181" s="88"/>
      <c r="V181" s="88"/>
      <c r="W181" s="88"/>
      <c r="X181" s="89"/>
      <c r="Y181" s="35"/>
      <c r="Z181" s="35"/>
      <c r="AA181" s="35"/>
      <c r="AB181" s="35"/>
      <c r="AC181" s="35"/>
      <c r="AD181" s="35"/>
      <c r="AE181" s="35"/>
      <c r="AT181" s="14" t="s">
        <v>138</v>
      </c>
      <c r="AU181" s="14" t="s">
        <v>87</v>
      </c>
    </row>
    <row r="182" s="2" customFormat="1" ht="24.15" customHeight="1">
      <c r="A182" s="35"/>
      <c r="B182" s="36"/>
      <c r="C182" s="230" t="s">
        <v>260</v>
      </c>
      <c r="D182" s="230" t="s">
        <v>141</v>
      </c>
      <c r="E182" s="231" t="s">
        <v>261</v>
      </c>
      <c r="F182" s="232" t="s">
        <v>262</v>
      </c>
      <c r="G182" s="233" t="s">
        <v>148</v>
      </c>
      <c r="H182" s="234">
        <v>1</v>
      </c>
      <c r="I182" s="235"/>
      <c r="J182" s="236"/>
      <c r="K182" s="237">
        <f>ROUND(P182*H182,2)</f>
        <v>0</v>
      </c>
      <c r="L182" s="232" t="s">
        <v>135</v>
      </c>
      <c r="M182" s="238"/>
      <c r="N182" s="239" t="s">
        <v>1</v>
      </c>
      <c r="O182" s="219" t="s">
        <v>43</v>
      </c>
      <c r="P182" s="220">
        <f>I182+J182</f>
        <v>0</v>
      </c>
      <c r="Q182" s="220">
        <f>ROUND(I182*H182,2)</f>
        <v>0</v>
      </c>
      <c r="R182" s="220">
        <f>ROUND(J182*H182,2)</f>
        <v>0</v>
      </c>
      <c r="S182" s="88"/>
      <c r="T182" s="221">
        <f>S182*H182</f>
        <v>0</v>
      </c>
      <c r="U182" s="221">
        <v>0</v>
      </c>
      <c r="V182" s="221">
        <f>U182*H182</f>
        <v>0</v>
      </c>
      <c r="W182" s="221">
        <v>0</v>
      </c>
      <c r="X182" s="222">
        <f>W182*H182</f>
        <v>0</v>
      </c>
      <c r="Y182" s="35"/>
      <c r="Z182" s="35"/>
      <c r="AA182" s="35"/>
      <c r="AB182" s="35"/>
      <c r="AC182" s="35"/>
      <c r="AD182" s="35"/>
      <c r="AE182" s="35"/>
      <c r="AR182" s="223" t="s">
        <v>167</v>
      </c>
      <c r="AT182" s="223" t="s">
        <v>141</v>
      </c>
      <c r="AU182" s="223" t="s">
        <v>87</v>
      </c>
      <c r="AY182" s="14" t="s">
        <v>127</v>
      </c>
      <c r="BE182" s="224">
        <f>IF(O182="základní",K182,0)</f>
        <v>0</v>
      </c>
      <c r="BF182" s="224">
        <f>IF(O182="snížená",K182,0)</f>
        <v>0</v>
      </c>
      <c r="BG182" s="224">
        <f>IF(O182="zákl. přenesená",K182,0)</f>
        <v>0</v>
      </c>
      <c r="BH182" s="224">
        <f>IF(O182="sníž. přenesená",K182,0)</f>
        <v>0</v>
      </c>
      <c r="BI182" s="224">
        <f>IF(O182="nulová",K182,0)</f>
        <v>0</v>
      </c>
      <c r="BJ182" s="14" t="s">
        <v>85</v>
      </c>
      <c r="BK182" s="224">
        <f>ROUND(P182*H182,2)</f>
        <v>0</v>
      </c>
      <c r="BL182" s="14" t="s">
        <v>150</v>
      </c>
      <c r="BM182" s="223" t="s">
        <v>263</v>
      </c>
    </row>
    <row r="183" s="2" customFormat="1">
      <c r="A183" s="35"/>
      <c r="B183" s="36"/>
      <c r="C183" s="37"/>
      <c r="D183" s="225" t="s">
        <v>138</v>
      </c>
      <c r="E183" s="37"/>
      <c r="F183" s="226" t="s">
        <v>262</v>
      </c>
      <c r="G183" s="37"/>
      <c r="H183" s="37"/>
      <c r="I183" s="227"/>
      <c r="J183" s="227"/>
      <c r="K183" s="37"/>
      <c r="L183" s="37"/>
      <c r="M183" s="41"/>
      <c r="N183" s="228"/>
      <c r="O183" s="229"/>
      <c r="P183" s="88"/>
      <c r="Q183" s="88"/>
      <c r="R183" s="88"/>
      <c r="S183" s="88"/>
      <c r="T183" s="88"/>
      <c r="U183" s="88"/>
      <c r="V183" s="88"/>
      <c r="W183" s="88"/>
      <c r="X183" s="89"/>
      <c r="Y183" s="35"/>
      <c r="Z183" s="35"/>
      <c r="AA183" s="35"/>
      <c r="AB183" s="35"/>
      <c r="AC183" s="35"/>
      <c r="AD183" s="35"/>
      <c r="AE183" s="35"/>
      <c r="AT183" s="14" t="s">
        <v>138</v>
      </c>
      <c r="AU183" s="14" t="s">
        <v>87</v>
      </c>
    </row>
    <row r="184" s="2" customFormat="1" ht="24.15" customHeight="1">
      <c r="A184" s="35"/>
      <c r="B184" s="36"/>
      <c r="C184" s="211" t="s">
        <v>264</v>
      </c>
      <c r="D184" s="211" t="s">
        <v>131</v>
      </c>
      <c r="E184" s="212" t="s">
        <v>265</v>
      </c>
      <c r="F184" s="213" t="s">
        <v>266</v>
      </c>
      <c r="G184" s="214" t="s">
        <v>148</v>
      </c>
      <c r="H184" s="215">
        <v>1</v>
      </c>
      <c r="I184" s="216"/>
      <c r="J184" s="216"/>
      <c r="K184" s="217">
        <f>ROUND(P184*H184,2)</f>
        <v>0</v>
      </c>
      <c r="L184" s="213" t="s">
        <v>135</v>
      </c>
      <c r="M184" s="41"/>
      <c r="N184" s="218" t="s">
        <v>1</v>
      </c>
      <c r="O184" s="219" t="s">
        <v>43</v>
      </c>
      <c r="P184" s="220">
        <f>I184+J184</f>
        <v>0</v>
      </c>
      <c r="Q184" s="220">
        <f>ROUND(I184*H184,2)</f>
        <v>0</v>
      </c>
      <c r="R184" s="220">
        <f>ROUND(J184*H184,2)</f>
        <v>0</v>
      </c>
      <c r="S184" s="88"/>
      <c r="T184" s="221">
        <f>S184*H184</f>
        <v>0</v>
      </c>
      <c r="U184" s="221">
        <v>0</v>
      </c>
      <c r="V184" s="221">
        <f>U184*H184</f>
        <v>0</v>
      </c>
      <c r="W184" s="221">
        <v>0</v>
      </c>
      <c r="X184" s="222">
        <f>W184*H184</f>
        <v>0</v>
      </c>
      <c r="Y184" s="35"/>
      <c r="Z184" s="35"/>
      <c r="AA184" s="35"/>
      <c r="AB184" s="35"/>
      <c r="AC184" s="35"/>
      <c r="AD184" s="35"/>
      <c r="AE184" s="35"/>
      <c r="AR184" s="223" t="s">
        <v>136</v>
      </c>
      <c r="AT184" s="223" t="s">
        <v>131</v>
      </c>
      <c r="AU184" s="223" t="s">
        <v>87</v>
      </c>
      <c r="AY184" s="14" t="s">
        <v>127</v>
      </c>
      <c r="BE184" s="224">
        <f>IF(O184="základní",K184,0)</f>
        <v>0</v>
      </c>
      <c r="BF184" s="224">
        <f>IF(O184="snížená",K184,0)</f>
        <v>0</v>
      </c>
      <c r="BG184" s="224">
        <f>IF(O184="zákl. přenesená",K184,0)</f>
        <v>0</v>
      </c>
      <c r="BH184" s="224">
        <f>IF(O184="sníž. přenesená",K184,0)</f>
        <v>0</v>
      </c>
      <c r="BI184" s="224">
        <f>IF(O184="nulová",K184,0)</f>
        <v>0</v>
      </c>
      <c r="BJ184" s="14" t="s">
        <v>85</v>
      </c>
      <c r="BK184" s="224">
        <f>ROUND(P184*H184,2)</f>
        <v>0</v>
      </c>
      <c r="BL184" s="14" t="s">
        <v>136</v>
      </c>
      <c r="BM184" s="223" t="s">
        <v>267</v>
      </c>
    </row>
    <row r="185" s="2" customFormat="1">
      <c r="A185" s="35"/>
      <c r="B185" s="36"/>
      <c r="C185" s="37"/>
      <c r="D185" s="225" t="s">
        <v>138</v>
      </c>
      <c r="E185" s="37"/>
      <c r="F185" s="226" t="s">
        <v>266</v>
      </c>
      <c r="G185" s="37"/>
      <c r="H185" s="37"/>
      <c r="I185" s="227"/>
      <c r="J185" s="227"/>
      <c r="K185" s="37"/>
      <c r="L185" s="37"/>
      <c r="M185" s="41"/>
      <c r="N185" s="228"/>
      <c r="O185" s="229"/>
      <c r="P185" s="88"/>
      <c r="Q185" s="88"/>
      <c r="R185" s="88"/>
      <c r="S185" s="88"/>
      <c r="T185" s="88"/>
      <c r="U185" s="88"/>
      <c r="V185" s="88"/>
      <c r="W185" s="88"/>
      <c r="X185" s="89"/>
      <c r="Y185" s="35"/>
      <c r="Z185" s="35"/>
      <c r="AA185" s="35"/>
      <c r="AB185" s="35"/>
      <c r="AC185" s="35"/>
      <c r="AD185" s="35"/>
      <c r="AE185" s="35"/>
      <c r="AT185" s="14" t="s">
        <v>138</v>
      </c>
      <c r="AU185" s="14" t="s">
        <v>87</v>
      </c>
    </row>
    <row r="186" s="2" customFormat="1" ht="24.15" customHeight="1">
      <c r="A186" s="35"/>
      <c r="B186" s="36"/>
      <c r="C186" s="230" t="s">
        <v>268</v>
      </c>
      <c r="D186" s="230" t="s">
        <v>141</v>
      </c>
      <c r="E186" s="231" t="s">
        <v>269</v>
      </c>
      <c r="F186" s="232" t="s">
        <v>270</v>
      </c>
      <c r="G186" s="233" t="s">
        <v>148</v>
      </c>
      <c r="H186" s="234">
        <v>1</v>
      </c>
      <c r="I186" s="235"/>
      <c r="J186" s="236"/>
      <c r="K186" s="237">
        <f>ROUND(P186*H186,2)</f>
        <v>0</v>
      </c>
      <c r="L186" s="232" t="s">
        <v>135</v>
      </c>
      <c r="M186" s="238"/>
      <c r="N186" s="239" t="s">
        <v>1</v>
      </c>
      <c r="O186" s="219" t="s">
        <v>43</v>
      </c>
      <c r="P186" s="220">
        <f>I186+J186</f>
        <v>0</v>
      </c>
      <c r="Q186" s="220">
        <f>ROUND(I186*H186,2)</f>
        <v>0</v>
      </c>
      <c r="R186" s="220">
        <f>ROUND(J186*H186,2)</f>
        <v>0</v>
      </c>
      <c r="S186" s="88"/>
      <c r="T186" s="221">
        <f>S186*H186</f>
        <v>0</v>
      </c>
      <c r="U186" s="221">
        <v>0</v>
      </c>
      <c r="V186" s="221">
        <f>U186*H186</f>
        <v>0</v>
      </c>
      <c r="W186" s="221">
        <v>0</v>
      </c>
      <c r="X186" s="222">
        <f>W186*H186</f>
        <v>0</v>
      </c>
      <c r="Y186" s="35"/>
      <c r="Z186" s="35"/>
      <c r="AA186" s="35"/>
      <c r="AB186" s="35"/>
      <c r="AC186" s="35"/>
      <c r="AD186" s="35"/>
      <c r="AE186" s="35"/>
      <c r="AR186" s="223" t="s">
        <v>136</v>
      </c>
      <c r="AT186" s="223" t="s">
        <v>141</v>
      </c>
      <c r="AU186" s="223" t="s">
        <v>87</v>
      </c>
      <c r="AY186" s="14" t="s">
        <v>127</v>
      </c>
      <c r="BE186" s="224">
        <f>IF(O186="základní",K186,0)</f>
        <v>0</v>
      </c>
      <c r="BF186" s="224">
        <f>IF(O186="snížená",K186,0)</f>
        <v>0</v>
      </c>
      <c r="BG186" s="224">
        <f>IF(O186="zákl. přenesená",K186,0)</f>
        <v>0</v>
      </c>
      <c r="BH186" s="224">
        <f>IF(O186="sníž. přenesená",K186,0)</f>
        <v>0</v>
      </c>
      <c r="BI186" s="224">
        <f>IF(O186="nulová",K186,0)</f>
        <v>0</v>
      </c>
      <c r="BJ186" s="14" t="s">
        <v>85</v>
      </c>
      <c r="BK186" s="224">
        <f>ROUND(P186*H186,2)</f>
        <v>0</v>
      </c>
      <c r="BL186" s="14" t="s">
        <v>136</v>
      </c>
      <c r="BM186" s="223" t="s">
        <v>271</v>
      </c>
    </row>
    <row r="187" s="2" customFormat="1">
      <c r="A187" s="35"/>
      <c r="B187" s="36"/>
      <c r="C187" s="37"/>
      <c r="D187" s="225" t="s">
        <v>138</v>
      </c>
      <c r="E187" s="37"/>
      <c r="F187" s="226" t="s">
        <v>270</v>
      </c>
      <c r="G187" s="37"/>
      <c r="H187" s="37"/>
      <c r="I187" s="227"/>
      <c r="J187" s="227"/>
      <c r="K187" s="37"/>
      <c r="L187" s="37"/>
      <c r="M187" s="41"/>
      <c r="N187" s="228"/>
      <c r="O187" s="229"/>
      <c r="P187" s="88"/>
      <c r="Q187" s="88"/>
      <c r="R187" s="88"/>
      <c r="S187" s="88"/>
      <c r="T187" s="88"/>
      <c r="U187" s="88"/>
      <c r="V187" s="88"/>
      <c r="W187" s="88"/>
      <c r="X187" s="89"/>
      <c r="Y187" s="35"/>
      <c r="Z187" s="35"/>
      <c r="AA187" s="35"/>
      <c r="AB187" s="35"/>
      <c r="AC187" s="35"/>
      <c r="AD187" s="35"/>
      <c r="AE187" s="35"/>
      <c r="AT187" s="14" t="s">
        <v>138</v>
      </c>
      <c r="AU187" s="14" t="s">
        <v>87</v>
      </c>
    </row>
    <row r="188" s="2" customFormat="1" ht="24.15" customHeight="1">
      <c r="A188" s="35"/>
      <c r="B188" s="36"/>
      <c r="C188" s="211" t="s">
        <v>272</v>
      </c>
      <c r="D188" s="211" t="s">
        <v>131</v>
      </c>
      <c r="E188" s="212" t="s">
        <v>273</v>
      </c>
      <c r="F188" s="213" t="s">
        <v>274</v>
      </c>
      <c r="G188" s="214" t="s">
        <v>148</v>
      </c>
      <c r="H188" s="215">
        <v>1</v>
      </c>
      <c r="I188" s="216"/>
      <c r="J188" s="216"/>
      <c r="K188" s="217">
        <f>ROUND(P188*H188,2)</f>
        <v>0</v>
      </c>
      <c r="L188" s="213" t="s">
        <v>135</v>
      </c>
      <c r="M188" s="41"/>
      <c r="N188" s="218" t="s">
        <v>1</v>
      </c>
      <c r="O188" s="219" t="s">
        <v>43</v>
      </c>
      <c r="P188" s="220">
        <f>I188+J188</f>
        <v>0</v>
      </c>
      <c r="Q188" s="220">
        <f>ROUND(I188*H188,2)</f>
        <v>0</v>
      </c>
      <c r="R188" s="220">
        <f>ROUND(J188*H188,2)</f>
        <v>0</v>
      </c>
      <c r="S188" s="88"/>
      <c r="T188" s="221">
        <f>S188*H188</f>
        <v>0</v>
      </c>
      <c r="U188" s="221">
        <v>0</v>
      </c>
      <c r="V188" s="221">
        <f>U188*H188</f>
        <v>0</v>
      </c>
      <c r="W188" s="221">
        <v>0</v>
      </c>
      <c r="X188" s="222">
        <f>W188*H188</f>
        <v>0</v>
      </c>
      <c r="Y188" s="35"/>
      <c r="Z188" s="35"/>
      <c r="AA188" s="35"/>
      <c r="AB188" s="35"/>
      <c r="AC188" s="35"/>
      <c r="AD188" s="35"/>
      <c r="AE188" s="35"/>
      <c r="AR188" s="223" t="s">
        <v>136</v>
      </c>
      <c r="AT188" s="223" t="s">
        <v>131</v>
      </c>
      <c r="AU188" s="223" t="s">
        <v>87</v>
      </c>
      <c r="AY188" s="14" t="s">
        <v>127</v>
      </c>
      <c r="BE188" s="224">
        <f>IF(O188="základní",K188,0)</f>
        <v>0</v>
      </c>
      <c r="BF188" s="224">
        <f>IF(O188="snížená",K188,0)</f>
        <v>0</v>
      </c>
      <c r="BG188" s="224">
        <f>IF(O188="zákl. přenesená",K188,0)</f>
        <v>0</v>
      </c>
      <c r="BH188" s="224">
        <f>IF(O188="sníž. přenesená",K188,0)</f>
        <v>0</v>
      </c>
      <c r="BI188" s="224">
        <f>IF(O188="nulová",K188,0)</f>
        <v>0</v>
      </c>
      <c r="BJ188" s="14" t="s">
        <v>85</v>
      </c>
      <c r="BK188" s="224">
        <f>ROUND(P188*H188,2)</f>
        <v>0</v>
      </c>
      <c r="BL188" s="14" t="s">
        <v>136</v>
      </c>
      <c r="BM188" s="223" t="s">
        <v>275</v>
      </c>
    </row>
    <row r="189" s="2" customFormat="1">
      <c r="A189" s="35"/>
      <c r="B189" s="36"/>
      <c r="C189" s="37"/>
      <c r="D189" s="225" t="s">
        <v>138</v>
      </c>
      <c r="E189" s="37"/>
      <c r="F189" s="226" t="s">
        <v>274</v>
      </c>
      <c r="G189" s="37"/>
      <c r="H189" s="37"/>
      <c r="I189" s="227"/>
      <c r="J189" s="227"/>
      <c r="K189" s="37"/>
      <c r="L189" s="37"/>
      <c r="M189" s="41"/>
      <c r="N189" s="228"/>
      <c r="O189" s="229"/>
      <c r="P189" s="88"/>
      <c r="Q189" s="88"/>
      <c r="R189" s="88"/>
      <c r="S189" s="88"/>
      <c r="T189" s="88"/>
      <c r="U189" s="88"/>
      <c r="V189" s="88"/>
      <c r="W189" s="88"/>
      <c r="X189" s="89"/>
      <c r="Y189" s="35"/>
      <c r="Z189" s="35"/>
      <c r="AA189" s="35"/>
      <c r="AB189" s="35"/>
      <c r="AC189" s="35"/>
      <c r="AD189" s="35"/>
      <c r="AE189" s="35"/>
      <c r="AT189" s="14" t="s">
        <v>138</v>
      </c>
      <c r="AU189" s="14" t="s">
        <v>87</v>
      </c>
    </row>
    <row r="190" s="2" customFormat="1" ht="24.15" customHeight="1">
      <c r="A190" s="35"/>
      <c r="B190" s="36"/>
      <c r="C190" s="230" t="s">
        <v>276</v>
      </c>
      <c r="D190" s="230" t="s">
        <v>141</v>
      </c>
      <c r="E190" s="231" t="s">
        <v>277</v>
      </c>
      <c r="F190" s="232" t="s">
        <v>278</v>
      </c>
      <c r="G190" s="233" t="s">
        <v>148</v>
      </c>
      <c r="H190" s="234">
        <v>2</v>
      </c>
      <c r="I190" s="235"/>
      <c r="J190" s="236"/>
      <c r="K190" s="237">
        <f>ROUND(P190*H190,2)</f>
        <v>0</v>
      </c>
      <c r="L190" s="232" t="s">
        <v>135</v>
      </c>
      <c r="M190" s="238"/>
      <c r="N190" s="239" t="s">
        <v>1</v>
      </c>
      <c r="O190" s="219" t="s">
        <v>43</v>
      </c>
      <c r="P190" s="220">
        <f>I190+J190</f>
        <v>0</v>
      </c>
      <c r="Q190" s="220">
        <f>ROUND(I190*H190,2)</f>
        <v>0</v>
      </c>
      <c r="R190" s="220">
        <f>ROUND(J190*H190,2)</f>
        <v>0</v>
      </c>
      <c r="S190" s="88"/>
      <c r="T190" s="221">
        <f>S190*H190</f>
        <v>0</v>
      </c>
      <c r="U190" s="221">
        <v>0</v>
      </c>
      <c r="V190" s="221">
        <f>U190*H190</f>
        <v>0</v>
      </c>
      <c r="W190" s="221">
        <v>0</v>
      </c>
      <c r="X190" s="222">
        <f>W190*H190</f>
        <v>0</v>
      </c>
      <c r="Y190" s="35"/>
      <c r="Z190" s="35"/>
      <c r="AA190" s="35"/>
      <c r="AB190" s="35"/>
      <c r="AC190" s="35"/>
      <c r="AD190" s="35"/>
      <c r="AE190" s="35"/>
      <c r="AR190" s="223" t="s">
        <v>136</v>
      </c>
      <c r="AT190" s="223" t="s">
        <v>141</v>
      </c>
      <c r="AU190" s="223" t="s">
        <v>87</v>
      </c>
      <c r="AY190" s="14" t="s">
        <v>127</v>
      </c>
      <c r="BE190" s="224">
        <f>IF(O190="základní",K190,0)</f>
        <v>0</v>
      </c>
      <c r="BF190" s="224">
        <f>IF(O190="snížená",K190,0)</f>
        <v>0</v>
      </c>
      <c r="BG190" s="224">
        <f>IF(O190="zákl. přenesená",K190,0)</f>
        <v>0</v>
      </c>
      <c r="BH190" s="224">
        <f>IF(O190="sníž. přenesená",K190,0)</f>
        <v>0</v>
      </c>
      <c r="BI190" s="224">
        <f>IF(O190="nulová",K190,0)</f>
        <v>0</v>
      </c>
      <c r="BJ190" s="14" t="s">
        <v>85</v>
      </c>
      <c r="BK190" s="224">
        <f>ROUND(P190*H190,2)</f>
        <v>0</v>
      </c>
      <c r="BL190" s="14" t="s">
        <v>136</v>
      </c>
      <c r="BM190" s="223" t="s">
        <v>279</v>
      </c>
    </row>
    <row r="191" s="2" customFormat="1">
      <c r="A191" s="35"/>
      <c r="B191" s="36"/>
      <c r="C191" s="37"/>
      <c r="D191" s="225" t="s">
        <v>138</v>
      </c>
      <c r="E191" s="37"/>
      <c r="F191" s="226" t="s">
        <v>278</v>
      </c>
      <c r="G191" s="37"/>
      <c r="H191" s="37"/>
      <c r="I191" s="227"/>
      <c r="J191" s="227"/>
      <c r="K191" s="37"/>
      <c r="L191" s="37"/>
      <c r="M191" s="41"/>
      <c r="N191" s="228"/>
      <c r="O191" s="229"/>
      <c r="P191" s="88"/>
      <c r="Q191" s="88"/>
      <c r="R191" s="88"/>
      <c r="S191" s="88"/>
      <c r="T191" s="88"/>
      <c r="U191" s="88"/>
      <c r="V191" s="88"/>
      <c r="W191" s="88"/>
      <c r="X191" s="89"/>
      <c r="Y191" s="35"/>
      <c r="Z191" s="35"/>
      <c r="AA191" s="35"/>
      <c r="AB191" s="35"/>
      <c r="AC191" s="35"/>
      <c r="AD191" s="35"/>
      <c r="AE191" s="35"/>
      <c r="AT191" s="14" t="s">
        <v>138</v>
      </c>
      <c r="AU191" s="14" t="s">
        <v>87</v>
      </c>
    </row>
    <row r="192" s="2" customFormat="1" ht="24.15" customHeight="1">
      <c r="A192" s="35"/>
      <c r="B192" s="36"/>
      <c r="C192" s="211" t="s">
        <v>280</v>
      </c>
      <c r="D192" s="211" t="s">
        <v>131</v>
      </c>
      <c r="E192" s="212" t="s">
        <v>281</v>
      </c>
      <c r="F192" s="213" t="s">
        <v>282</v>
      </c>
      <c r="G192" s="214" t="s">
        <v>148</v>
      </c>
      <c r="H192" s="215">
        <v>2</v>
      </c>
      <c r="I192" s="216"/>
      <c r="J192" s="216"/>
      <c r="K192" s="217">
        <f>ROUND(P192*H192,2)</f>
        <v>0</v>
      </c>
      <c r="L192" s="213" t="s">
        <v>135</v>
      </c>
      <c r="M192" s="41"/>
      <c r="N192" s="218" t="s">
        <v>1</v>
      </c>
      <c r="O192" s="219" t="s">
        <v>43</v>
      </c>
      <c r="P192" s="220">
        <f>I192+J192</f>
        <v>0</v>
      </c>
      <c r="Q192" s="220">
        <f>ROUND(I192*H192,2)</f>
        <v>0</v>
      </c>
      <c r="R192" s="220">
        <f>ROUND(J192*H192,2)</f>
        <v>0</v>
      </c>
      <c r="S192" s="88"/>
      <c r="T192" s="221">
        <f>S192*H192</f>
        <v>0</v>
      </c>
      <c r="U192" s="221">
        <v>0</v>
      </c>
      <c r="V192" s="221">
        <f>U192*H192</f>
        <v>0</v>
      </c>
      <c r="W192" s="221">
        <v>0</v>
      </c>
      <c r="X192" s="222">
        <f>W192*H192</f>
        <v>0</v>
      </c>
      <c r="Y192" s="35"/>
      <c r="Z192" s="35"/>
      <c r="AA192" s="35"/>
      <c r="AB192" s="35"/>
      <c r="AC192" s="35"/>
      <c r="AD192" s="35"/>
      <c r="AE192" s="35"/>
      <c r="AR192" s="223" t="s">
        <v>136</v>
      </c>
      <c r="AT192" s="223" t="s">
        <v>131</v>
      </c>
      <c r="AU192" s="223" t="s">
        <v>87</v>
      </c>
      <c r="AY192" s="14" t="s">
        <v>127</v>
      </c>
      <c r="BE192" s="224">
        <f>IF(O192="základní",K192,0)</f>
        <v>0</v>
      </c>
      <c r="BF192" s="224">
        <f>IF(O192="snížená",K192,0)</f>
        <v>0</v>
      </c>
      <c r="BG192" s="224">
        <f>IF(O192="zákl. přenesená",K192,0)</f>
        <v>0</v>
      </c>
      <c r="BH192" s="224">
        <f>IF(O192="sníž. přenesená",K192,0)</f>
        <v>0</v>
      </c>
      <c r="BI192" s="224">
        <f>IF(O192="nulová",K192,0)</f>
        <v>0</v>
      </c>
      <c r="BJ192" s="14" t="s">
        <v>85</v>
      </c>
      <c r="BK192" s="224">
        <f>ROUND(P192*H192,2)</f>
        <v>0</v>
      </c>
      <c r="BL192" s="14" t="s">
        <v>136</v>
      </c>
      <c r="BM192" s="223" t="s">
        <v>283</v>
      </c>
    </row>
    <row r="193" s="2" customFormat="1">
      <c r="A193" s="35"/>
      <c r="B193" s="36"/>
      <c r="C193" s="37"/>
      <c r="D193" s="225" t="s">
        <v>138</v>
      </c>
      <c r="E193" s="37"/>
      <c r="F193" s="226" t="s">
        <v>282</v>
      </c>
      <c r="G193" s="37"/>
      <c r="H193" s="37"/>
      <c r="I193" s="227"/>
      <c r="J193" s="227"/>
      <c r="K193" s="37"/>
      <c r="L193" s="37"/>
      <c r="M193" s="41"/>
      <c r="N193" s="228"/>
      <c r="O193" s="229"/>
      <c r="P193" s="88"/>
      <c r="Q193" s="88"/>
      <c r="R193" s="88"/>
      <c r="S193" s="88"/>
      <c r="T193" s="88"/>
      <c r="U193" s="88"/>
      <c r="V193" s="88"/>
      <c r="W193" s="88"/>
      <c r="X193" s="89"/>
      <c r="Y193" s="35"/>
      <c r="Z193" s="35"/>
      <c r="AA193" s="35"/>
      <c r="AB193" s="35"/>
      <c r="AC193" s="35"/>
      <c r="AD193" s="35"/>
      <c r="AE193" s="35"/>
      <c r="AT193" s="14" t="s">
        <v>138</v>
      </c>
      <c r="AU193" s="14" t="s">
        <v>87</v>
      </c>
    </row>
    <row r="194" s="2" customFormat="1" ht="24.15" customHeight="1">
      <c r="A194" s="35"/>
      <c r="B194" s="36"/>
      <c r="C194" s="230" t="s">
        <v>284</v>
      </c>
      <c r="D194" s="230" t="s">
        <v>141</v>
      </c>
      <c r="E194" s="231" t="s">
        <v>285</v>
      </c>
      <c r="F194" s="232" t="s">
        <v>286</v>
      </c>
      <c r="G194" s="233" t="s">
        <v>148</v>
      </c>
      <c r="H194" s="234">
        <v>1</v>
      </c>
      <c r="I194" s="235"/>
      <c r="J194" s="236"/>
      <c r="K194" s="237">
        <f>ROUND(P194*H194,2)</f>
        <v>0</v>
      </c>
      <c r="L194" s="232" t="s">
        <v>135</v>
      </c>
      <c r="M194" s="238"/>
      <c r="N194" s="239" t="s">
        <v>1</v>
      </c>
      <c r="O194" s="219" t="s">
        <v>43</v>
      </c>
      <c r="P194" s="220">
        <f>I194+J194</f>
        <v>0</v>
      </c>
      <c r="Q194" s="220">
        <f>ROUND(I194*H194,2)</f>
        <v>0</v>
      </c>
      <c r="R194" s="220">
        <f>ROUND(J194*H194,2)</f>
        <v>0</v>
      </c>
      <c r="S194" s="88"/>
      <c r="T194" s="221">
        <f>S194*H194</f>
        <v>0</v>
      </c>
      <c r="U194" s="221">
        <v>0</v>
      </c>
      <c r="V194" s="221">
        <f>U194*H194</f>
        <v>0</v>
      </c>
      <c r="W194" s="221">
        <v>0</v>
      </c>
      <c r="X194" s="222">
        <f>W194*H194</f>
        <v>0</v>
      </c>
      <c r="Y194" s="35"/>
      <c r="Z194" s="35"/>
      <c r="AA194" s="35"/>
      <c r="AB194" s="35"/>
      <c r="AC194" s="35"/>
      <c r="AD194" s="35"/>
      <c r="AE194" s="35"/>
      <c r="AR194" s="223" t="s">
        <v>136</v>
      </c>
      <c r="AT194" s="223" t="s">
        <v>141</v>
      </c>
      <c r="AU194" s="223" t="s">
        <v>87</v>
      </c>
      <c r="AY194" s="14" t="s">
        <v>127</v>
      </c>
      <c r="BE194" s="224">
        <f>IF(O194="základní",K194,0)</f>
        <v>0</v>
      </c>
      <c r="BF194" s="224">
        <f>IF(O194="snížená",K194,0)</f>
        <v>0</v>
      </c>
      <c r="BG194" s="224">
        <f>IF(O194="zákl. přenesená",K194,0)</f>
        <v>0</v>
      </c>
      <c r="BH194" s="224">
        <f>IF(O194="sníž. přenesená",K194,0)</f>
        <v>0</v>
      </c>
      <c r="BI194" s="224">
        <f>IF(O194="nulová",K194,0)</f>
        <v>0</v>
      </c>
      <c r="BJ194" s="14" t="s">
        <v>85</v>
      </c>
      <c r="BK194" s="224">
        <f>ROUND(P194*H194,2)</f>
        <v>0</v>
      </c>
      <c r="BL194" s="14" t="s">
        <v>136</v>
      </c>
      <c r="BM194" s="223" t="s">
        <v>287</v>
      </c>
    </row>
    <row r="195" s="2" customFormat="1">
      <c r="A195" s="35"/>
      <c r="B195" s="36"/>
      <c r="C195" s="37"/>
      <c r="D195" s="225" t="s">
        <v>138</v>
      </c>
      <c r="E195" s="37"/>
      <c r="F195" s="226" t="s">
        <v>286</v>
      </c>
      <c r="G195" s="37"/>
      <c r="H195" s="37"/>
      <c r="I195" s="227"/>
      <c r="J195" s="227"/>
      <c r="K195" s="37"/>
      <c r="L195" s="37"/>
      <c r="M195" s="41"/>
      <c r="N195" s="228"/>
      <c r="O195" s="229"/>
      <c r="P195" s="88"/>
      <c r="Q195" s="88"/>
      <c r="R195" s="88"/>
      <c r="S195" s="88"/>
      <c r="T195" s="88"/>
      <c r="U195" s="88"/>
      <c r="V195" s="88"/>
      <c r="W195" s="88"/>
      <c r="X195" s="89"/>
      <c r="Y195" s="35"/>
      <c r="Z195" s="35"/>
      <c r="AA195" s="35"/>
      <c r="AB195" s="35"/>
      <c r="AC195" s="35"/>
      <c r="AD195" s="35"/>
      <c r="AE195" s="35"/>
      <c r="AT195" s="14" t="s">
        <v>138</v>
      </c>
      <c r="AU195" s="14" t="s">
        <v>87</v>
      </c>
    </row>
    <row r="196" s="2" customFormat="1" ht="24.15" customHeight="1">
      <c r="A196" s="35"/>
      <c r="B196" s="36"/>
      <c r="C196" s="211" t="s">
        <v>288</v>
      </c>
      <c r="D196" s="211" t="s">
        <v>131</v>
      </c>
      <c r="E196" s="212" t="s">
        <v>289</v>
      </c>
      <c r="F196" s="213" t="s">
        <v>290</v>
      </c>
      <c r="G196" s="214" t="s">
        <v>148</v>
      </c>
      <c r="H196" s="215">
        <v>1</v>
      </c>
      <c r="I196" s="216"/>
      <c r="J196" s="216"/>
      <c r="K196" s="217">
        <f>ROUND(P196*H196,2)</f>
        <v>0</v>
      </c>
      <c r="L196" s="213" t="s">
        <v>135</v>
      </c>
      <c r="M196" s="41"/>
      <c r="N196" s="218" t="s">
        <v>1</v>
      </c>
      <c r="O196" s="219" t="s">
        <v>43</v>
      </c>
      <c r="P196" s="220">
        <f>I196+J196</f>
        <v>0</v>
      </c>
      <c r="Q196" s="220">
        <f>ROUND(I196*H196,2)</f>
        <v>0</v>
      </c>
      <c r="R196" s="220">
        <f>ROUND(J196*H196,2)</f>
        <v>0</v>
      </c>
      <c r="S196" s="88"/>
      <c r="T196" s="221">
        <f>S196*H196</f>
        <v>0</v>
      </c>
      <c r="U196" s="221">
        <v>0</v>
      </c>
      <c r="V196" s="221">
        <f>U196*H196</f>
        <v>0</v>
      </c>
      <c r="W196" s="221">
        <v>0</v>
      </c>
      <c r="X196" s="222">
        <f>W196*H196</f>
        <v>0</v>
      </c>
      <c r="Y196" s="35"/>
      <c r="Z196" s="35"/>
      <c r="AA196" s="35"/>
      <c r="AB196" s="35"/>
      <c r="AC196" s="35"/>
      <c r="AD196" s="35"/>
      <c r="AE196" s="35"/>
      <c r="AR196" s="223" t="s">
        <v>136</v>
      </c>
      <c r="AT196" s="223" t="s">
        <v>131</v>
      </c>
      <c r="AU196" s="223" t="s">
        <v>87</v>
      </c>
      <c r="AY196" s="14" t="s">
        <v>127</v>
      </c>
      <c r="BE196" s="224">
        <f>IF(O196="základní",K196,0)</f>
        <v>0</v>
      </c>
      <c r="BF196" s="224">
        <f>IF(O196="snížená",K196,0)</f>
        <v>0</v>
      </c>
      <c r="BG196" s="224">
        <f>IF(O196="zákl. přenesená",K196,0)</f>
        <v>0</v>
      </c>
      <c r="BH196" s="224">
        <f>IF(O196="sníž. přenesená",K196,0)</f>
        <v>0</v>
      </c>
      <c r="BI196" s="224">
        <f>IF(O196="nulová",K196,0)</f>
        <v>0</v>
      </c>
      <c r="BJ196" s="14" t="s">
        <v>85</v>
      </c>
      <c r="BK196" s="224">
        <f>ROUND(P196*H196,2)</f>
        <v>0</v>
      </c>
      <c r="BL196" s="14" t="s">
        <v>136</v>
      </c>
      <c r="BM196" s="223" t="s">
        <v>291</v>
      </c>
    </row>
    <row r="197" s="2" customFormat="1">
      <c r="A197" s="35"/>
      <c r="B197" s="36"/>
      <c r="C197" s="37"/>
      <c r="D197" s="225" t="s">
        <v>138</v>
      </c>
      <c r="E197" s="37"/>
      <c r="F197" s="226" t="s">
        <v>290</v>
      </c>
      <c r="G197" s="37"/>
      <c r="H197" s="37"/>
      <c r="I197" s="227"/>
      <c r="J197" s="227"/>
      <c r="K197" s="37"/>
      <c r="L197" s="37"/>
      <c r="M197" s="41"/>
      <c r="N197" s="228"/>
      <c r="O197" s="229"/>
      <c r="P197" s="88"/>
      <c r="Q197" s="88"/>
      <c r="R197" s="88"/>
      <c r="S197" s="88"/>
      <c r="T197" s="88"/>
      <c r="U197" s="88"/>
      <c r="V197" s="88"/>
      <c r="W197" s="88"/>
      <c r="X197" s="89"/>
      <c r="Y197" s="35"/>
      <c r="Z197" s="35"/>
      <c r="AA197" s="35"/>
      <c r="AB197" s="35"/>
      <c r="AC197" s="35"/>
      <c r="AD197" s="35"/>
      <c r="AE197" s="35"/>
      <c r="AT197" s="14" t="s">
        <v>138</v>
      </c>
      <c r="AU197" s="14" t="s">
        <v>87</v>
      </c>
    </row>
    <row r="198" s="2" customFormat="1" ht="24.15" customHeight="1">
      <c r="A198" s="35"/>
      <c r="B198" s="36"/>
      <c r="C198" s="230" t="s">
        <v>292</v>
      </c>
      <c r="D198" s="230" t="s">
        <v>141</v>
      </c>
      <c r="E198" s="231" t="s">
        <v>293</v>
      </c>
      <c r="F198" s="232" t="s">
        <v>294</v>
      </c>
      <c r="G198" s="233" t="s">
        <v>148</v>
      </c>
      <c r="H198" s="234">
        <v>1</v>
      </c>
      <c r="I198" s="235"/>
      <c r="J198" s="236"/>
      <c r="K198" s="237">
        <f>ROUND(P198*H198,2)</f>
        <v>0</v>
      </c>
      <c r="L198" s="232" t="s">
        <v>135</v>
      </c>
      <c r="M198" s="238"/>
      <c r="N198" s="239" t="s">
        <v>1</v>
      </c>
      <c r="O198" s="219" t="s">
        <v>43</v>
      </c>
      <c r="P198" s="220">
        <f>I198+J198</f>
        <v>0</v>
      </c>
      <c r="Q198" s="220">
        <f>ROUND(I198*H198,2)</f>
        <v>0</v>
      </c>
      <c r="R198" s="220">
        <f>ROUND(J198*H198,2)</f>
        <v>0</v>
      </c>
      <c r="S198" s="88"/>
      <c r="T198" s="221">
        <f>S198*H198</f>
        <v>0</v>
      </c>
      <c r="U198" s="221">
        <v>0</v>
      </c>
      <c r="V198" s="221">
        <f>U198*H198</f>
        <v>0</v>
      </c>
      <c r="W198" s="221">
        <v>0</v>
      </c>
      <c r="X198" s="222">
        <f>W198*H198</f>
        <v>0</v>
      </c>
      <c r="Y198" s="35"/>
      <c r="Z198" s="35"/>
      <c r="AA198" s="35"/>
      <c r="AB198" s="35"/>
      <c r="AC198" s="35"/>
      <c r="AD198" s="35"/>
      <c r="AE198" s="35"/>
      <c r="AR198" s="223" t="s">
        <v>136</v>
      </c>
      <c r="AT198" s="223" t="s">
        <v>141</v>
      </c>
      <c r="AU198" s="223" t="s">
        <v>87</v>
      </c>
      <c r="AY198" s="14" t="s">
        <v>127</v>
      </c>
      <c r="BE198" s="224">
        <f>IF(O198="základní",K198,0)</f>
        <v>0</v>
      </c>
      <c r="BF198" s="224">
        <f>IF(O198="snížená",K198,0)</f>
        <v>0</v>
      </c>
      <c r="BG198" s="224">
        <f>IF(O198="zákl. přenesená",K198,0)</f>
        <v>0</v>
      </c>
      <c r="BH198" s="224">
        <f>IF(O198="sníž. přenesená",K198,0)</f>
        <v>0</v>
      </c>
      <c r="BI198" s="224">
        <f>IF(O198="nulová",K198,0)</f>
        <v>0</v>
      </c>
      <c r="BJ198" s="14" t="s">
        <v>85</v>
      </c>
      <c r="BK198" s="224">
        <f>ROUND(P198*H198,2)</f>
        <v>0</v>
      </c>
      <c r="BL198" s="14" t="s">
        <v>136</v>
      </c>
      <c r="BM198" s="223" t="s">
        <v>295</v>
      </c>
    </row>
    <row r="199" s="2" customFormat="1">
      <c r="A199" s="35"/>
      <c r="B199" s="36"/>
      <c r="C199" s="37"/>
      <c r="D199" s="225" t="s">
        <v>138</v>
      </c>
      <c r="E199" s="37"/>
      <c r="F199" s="226" t="s">
        <v>294</v>
      </c>
      <c r="G199" s="37"/>
      <c r="H199" s="37"/>
      <c r="I199" s="227"/>
      <c r="J199" s="227"/>
      <c r="K199" s="37"/>
      <c r="L199" s="37"/>
      <c r="M199" s="41"/>
      <c r="N199" s="228"/>
      <c r="O199" s="229"/>
      <c r="P199" s="88"/>
      <c r="Q199" s="88"/>
      <c r="R199" s="88"/>
      <c r="S199" s="88"/>
      <c r="T199" s="88"/>
      <c r="U199" s="88"/>
      <c r="V199" s="88"/>
      <c r="W199" s="88"/>
      <c r="X199" s="89"/>
      <c r="Y199" s="35"/>
      <c r="Z199" s="35"/>
      <c r="AA199" s="35"/>
      <c r="AB199" s="35"/>
      <c r="AC199" s="35"/>
      <c r="AD199" s="35"/>
      <c r="AE199" s="35"/>
      <c r="AT199" s="14" t="s">
        <v>138</v>
      </c>
      <c r="AU199" s="14" t="s">
        <v>87</v>
      </c>
    </row>
    <row r="200" s="2" customFormat="1">
      <c r="A200" s="35"/>
      <c r="B200" s="36"/>
      <c r="C200" s="211" t="s">
        <v>296</v>
      </c>
      <c r="D200" s="211" t="s">
        <v>131</v>
      </c>
      <c r="E200" s="212" t="s">
        <v>297</v>
      </c>
      <c r="F200" s="213" t="s">
        <v>298</v>
      </c>
      <c r="G200" s="214" t="s">
        <v>148</v>
      </c>
      <c r="H200" s="215">
        <v>1</v>
      </c>
      <c r="I200" s="216"/>
      <c r="J200" s="216"/>
      <c r="K200" s="217">
        <f>ROUND(P200*H200,2)</f>
        <v>0</v>
      </c>
      <c r="L200" s="213" t="s">
        <v>135</v>
      </c>
      <c r="M200" s="41"/>
      <c r="N200" s="218" t="s">
        <v>1</v>
      </c>
      <c r="O200" s="219" t="s">
        <v>43</v>
      </c>
      <c r="P200" s="220">
        <f>I200+J200</f>
        <v>0</v>
      </c>
      <c r="Q200" s="220">
        <f>ROUND(I200*H200,2)</f>
        <v>0</v>
      </c>
      <c r="R200" s="220">
        <f>ROUND(J200*H200,2)</f>
        <v>0</v>
      </c>
      <c r="S200" s="88"/>
      <c r="T200" s="221">
        <f>S200*H200</f>
        <v>0</v>
      </c>
      <c r="U200" s="221">
        <v>0</v>
      </c>
      <c r="V200" s="221">
        <f>U200*H200</f>
        <v>0</v>
      </c>
      <c r="W200" s="221">
        <v>0</v>
      </c>
      <c r="X200" s="222">
        <f>W200*H200</f>
        <v>0</v>
      </c>
      <c r="Y200" s="35"/>
      <c r="Z200" s="35"/>
      <c r="AA200" s="35"/>
      <c r="AB200" s="35"/>
      <c r="AC200" s="35"/>
      <c r="AD200" s="35"/>
      <c r="AE200" s="35"/>
      <c r="AR200" s="223" t="s">
        <v>136</v>
      </c>
      <c r="AT200" s="223" t="s">
        <v>131</v>
      </c>
      <c r="AU200" s="223" t="s">
        <v>87</v>
      </c>
      <c r="AY200" s="14" t="s">
        <v>127</v>
      </c>
      <c r="BE200" s="224">
        <f>IF(O200="základní",K200,0)</f>
        <v>0</v>
      </c>
      <c r="BF200" s="224">
        <f>IF(O200="snížená",K200,0)</f>
        <v>0</v>
      </c>
      <c r="BG200" s="224">
        <f>IF(O200="zákl. přenesená",K200,0)</f>
        <v>0</v>
      </c>
      <c r="BH200" s="224">
        <f>IF(O200="sníž. přenesená",K200,0)</f>
        <v>0</v>
      </c>
      <c r="BI200" s="224">
        <f>IF(O200="nulová",K200,0)</f>
        <v>0</v>
      </c>
      <c r="BJ200" s="14" t="s">
        <v>85</v>
      </c>
      <c r="BK200" s="224">
        <f>ROUND(P200*H200,2)</f>
        <v>0</v>
      </c>
      <c r="BL200" s="14" t="s">
        <v>136</v>
      </c>
      <c r="BM200" s="223" t="s">
        <v>299</v>
      </c>
    </row>
    <row r="201" s="2" customFormat="1">
      <c r="A201" s="35"/>
      <c r="B201" s="36"/>
      <c r="C201" s="37"/>
      <c r="D201" s="225" t="s">
        <v>138</v>
      </c>
      <c r="E201" s="37"/>
      <c r="F201" s="226" t="s">
        <v>298</v>
      </c>
      <c r="G201" s="37"/>
      <c r="H201" s="37"/>
      <c r="I201" s="227"/>
      <c r="J201" s="227"/>
      <c r="K201" s="37"/>
      <c r="L201" s="37"/>
      <c r="M201" s="41"/>
      <c r="N201" s="228"/>
      <c r="O201" s="229"/>
      <c r="P201" s="88"/>
      <c r="Q201" s="88"/>
      <c r="R201" s="88"/>
      <c r="S201" s="88"/>
      <c r="T201" s="88"/>
      <c r="U201" s="88"/>
      <c r="V201" s="88"/>
      <c r="W201" s="88"/>
      <c r="X201" s="89"/>
      <c r="Y201" s="35"/>
      <c r="Z201" s="35"/>
      <c r="AA201" s="35"/>
      <c r="AB201" s="35"/>
      <c r="AC201" s="35"/>
      <c r="AD201" s="35"/>
      <c r="AE201" s="35"/>
      <c r="AT201" s="14" t="s">
        <v>138</v>
      </c>
      <c r="AU201" s="14" t="s">
        <v>87</v>
      </c>
    </row>
    <row r="202" s="2" customFormat="1" ht="24.15" customHeight="1">
      <c r="A202" s="35"/>
      <c r="B202" s="36"/>
      <c r="C202" s="230" t="s">
        <v>300</v>
      </c>
      <c r="D202" s="230" t="s">
        <v>141</v>
      </c>
      <c r="E202" s="231" t="s">
        <v>301</v>
      </c>
      <c r="F202" s="232" t="s">
        <v>302</v>
      </c>
      <c r="G202" s="233" t="s">
        <v>148</v>
      </c>
      <c r="H202" s="234">
        <v>2</v>
      </c>
      <c r="I202" s="235"/>
      <c r="J202" s="236"/>
      <c r="K202" s="237">
        <f>ROUND(P202*H202,2)</f>
        <v>0</v>
      </c>
      <c r="L202" s="232" t="s">
        <v>135</v>
      </c>
      <c r="M202" s="238"/>
      <c r="N202" s="239" t="s">
        <v>1</v>
      </c>
      <c r="O202" s="219" t="s">
        <v>43</v>
      </c>
      <c r="P202" s="220">
        <f>I202+J202</f>
        <v>0</v>
      </c>
      <c r="Q202" s="220">
        <f>ROUND(I202*H202,2)</f>
        <v>0</v>
      </c>
      <c r="R202" s="220">
        <f>ROUND(J202*H202,2)</f>
        <v>0</v>
      </c>
      <c r="S202" s="88"/>
      <c r="T202" s="221">
        <f>S202*H202</f>
        <v>0</v>
      </c>
      <c r="U202" s="221">
        <v>0</v>
      </c>
      <c r="V202" s="221">
        <f>U202*H202</f>
        <v>0</v>
      </c>
      <c r="W202" s="221">
        <v>0</v>
      </c>
      <c r="X202" s="222">
        <f>W202*H202</f>
        <v>0</v>
      </c>
      <c r="Y202" s="35"/>
      <c r="Z202" s="35"/>
      <c r="AA202" s="35"/>
      <c r="AB202" s="35"/>
      <c r="AC202" s="35"/>
      <c r="AD202" s="35"/>
      <c r="AE202" s="35"/>
      <c r="AR202" s="223" t="s">
        <v>136</v>
      </c>
      <c r="AT202" s="223" t="s">
        <v>141</v>
      </c>
      <c r="AU202" s="223" t="s">
        <v>87</v>
      </c>
      <c r="AY202" s="14" t="s">
        <v>127</v>
      </c>
      <c r="BE202" s="224">
        <f>IF(O202="základní",K202,0)</f>
        <v>0</v>
      </c>
      <c r="BF202" s="224">
        <f>IF(O202="snížená",K202,0)</f>
        <v>0</v>
      </c>
      <c r="BG202" s="224">
        <f>IF(O202="zákl. přenesená",K202,0)</f>
        <v>0</v>
      </c>
      <c r="BH202" s="224">
        <f>IF(O202="sníž. přenesená",K202,0)</f>
        <v>0</v>
      </c>
      <c r="BI202" s="224">
        <f>IF(O202="nulová",K202,0)</f>
        <v>0</v>
      </c>
      <c r="BJ202" s="14" t="s">
        <v>85</v>
      </c>
      <c r="BK202" s="224">
        <f>ROUND(P202*H202,2)</f>
        <v>0</v>
      </c>
      <c r="BL202" s="14" t="s">
        <v>136</v>
      </c>
      <c r="BM202" s="223" t="s">
        <v>303</v>
      </c>
    </row>
    <row r="203" s="2" customFormat="1">
      <c r="A203" s="35"/>
      <c r="B203" s="36"/>
      <c r="C203" s="37"/>
      <c r="D203" s="225" t="s">
        <v>138</v>
      </c>
      <c r="E203" s="37"/>
      <c r="F203" s="226" t="s">
        <v>302</v>
      </c>
      <c r="G203" s="37"/>
      <c r="H203" s="37"/>
      <c r="I203" s="227"/>
      <c r="J203" s="227"/>
      <c r="K203" s="37"/>
      <c r="L203" s="37"/>
      <c r="M203" s="41"/>
      <c r="N203" s="228"/>
      <c r="O203" s="229"/>
      <c r="P203" s="88"/>
      <c r="Q203" s="88"/>
      <c r="R203" s="88"/>
      <c r="S203" s="88"/>
      <c r="T203" s="88"/>
      <c r="U203" s="88"/>
      <c r="V203" s="88"/>
      <c r="W203" s="88"/>
      <c r="X203" s="89"/>
      <c r="Y203" s="35"/>
      <c r="Z203" s="35"/>
      <c r="AA203" s="35"/>
      <c r="AB203" s="35"/>
      <c r="AC203" s="35"/>
      <c r="AD203" s="35"/>
      <c r="AE203" s="35"/>
      <c r="AT203" s="14" t="s">
        <v>138</v>
      </c>
      <c r="AU203" s="14" t="s">
        <v>87</v>
      </c>
    </row>
    <row r="204" s="2" customFormat="1">
      <c r="A204" s="35"/>
      <c r="B204" s="36"/>
      <c r="C204" s="211" t="s">
        <v>304</v>
      </c>
      <c r="D204" s="211" t="s">
        <v>131</v>
      </c>
      <c r="E204" s="212" t="s">
        <v>305</v>
      </c>
      <c r="F204" s="213" t="s">
        <v>306</v>
      </c>
      <c r="G204" s="214" t="s">
        <v>148</v>
      </c>
      <c r="H204" s="215">
        <v>2</v>
      </c>
      <c r="I204" s="216"/>
      <c r="J204" s="216"/>
      <c r="K204" s="217">
        <f>ROUND(P204*H204,2)</f>
        <v>0</v>
      </c>
      <c r="L204" s="213" t="s">
        <v>135</v>
      </c>
      <c r="M204" s="41"/>
      <c r="N204" s="218" t="s">
        <v>1</v>
      </c>
      <c r="O204" s="219" t="s">
        <v>43</v>
      </c>
      <c r="P204" s="220">
        <f>I204+J204</f>
        <v>0</v>
      </c>
      <c r="Q204" s="220">
        <f>ROUND(I204*H204,2)</f>
        <v>0</v>
      </c>
      <c r="R204" s="220">
        <f>ROUND(J204*H204,2)</f>
        <v>0</v>
      </c>
      <c r="S204" s="88"/>
      <c r="T204" s="221">
        <f>S204*H204</f>
        <v>0</v>
      </c>
      <c r="U204" s="221">
        <v>0</v>
      </c>
      <c r="V204" s="221">
        <f>U204*H204</f>
        <v>0</v>
      </c>
      <c r="W204" s="221">
        <v>0</v>
      </c>
      <c r="X204" s="222">
        <f>W204*H204</f>
        <v>0</v>
      </c>
      <c r="Y204" s="35"/>
      <c r="Z204" s="35"/>
      <c r="AA204" s="35"/>
      <c r="AB204" s="35"/>
      <c r="AC204" s="35"/>
      <c r="AD204" s="35"/>
      <c r="AE204" s="35"/>
      <c r="AR204" s="223" t="s">
        <v>136</v>
      </c>
      <c r="AT204" s="223" t="s">
        <v>131</v>
      </c>
      <c r="AU204" s="223" t="s">
        <v>87</v>
      </c>
      <c r="AY204" s="14" t="s">
        <v>127</v>
      </c>
      <c r="BE204" s="224">
        <f>IF(O204="základní",K204,0)</f>
        <v>0</v>
      </c>
      <c r="BF204" s="224">
        <f>IF(O204="snížená",K204,0)</f>
        <v>0</v>
      </c>
      <c r="BG204" s="224">
        <f>IF(O204="zákl. přenesená",K204,0)</f>
        <v>0</v>
      </c>
      <c r="BH204" s="224">
        <f>IF(O204="sníž. přenesená",K204,0)</f>
        <v>0</v>
      </c>
      <c r="BI204" s="224">
        <f>IF(O204="nulová",K204,0)</f>
        <v>0</v>
      </c>
      <c r="BJ204" s="14" t="s">
        <v>85</v>
      </c>
      <c r="BK204" s="224">
        <f>ROUND(P204*H204,2)</f>
        <v>0</v>
      </c>
      <c r="BL204" s="14" t="s">
        <v>136</v>
      </c>
      <c r="BM204" s="223" t="s">
        <v>307</v>
      </c>
    </row>
    <row r="205" s="2" customFormat="1">
      <c r="A205" s="35"/>
      <c r="B205" s="36"/>
      <c r="C205" s="37"/>
      <c r="D205" s="225" t="s">
        <v>138</v>
      </c>
      <c r="E205" s="37"/>
      <c r="F205" s="226" t="s">
        <v>306</v>
      </c>
      <c r="G205" s="37"/>
      <c r="H205" s="37"/>
      <c r="I205" s="227"/>
      <c r="J205" s="227"/>
      <c r="K205" s="37"/>
      <c r="L205" s="37"/>
      <c r="M205" s="41"/>
      <c r="N205" s="228"/>
      <c r="O205" s="229"/>
      <c r="P205" s="88"/>
      <c r="Q205" s="88"/>
      <c r="R205" s="88"/>
      <c r="S205" s="88"/>
      <c r="T205" s="88"/>
      <c r="U205" s="88"/>
      <c r="V205" s="88"/>
      <c r="W205" s="88"/>
      <c r="X205" s="89"/>
      <c r="Y205" s="35"/>
      <c r="Z205" s="35"/>
      <c r="AA205" s="35"/>
      <c r="AB205" s="35"/>
      <c r="AC205" s="35"/>
      <c r="AD205" s="35"/>
      <c r="AE205" s="35"/>
      <c r="AT205" s="14" t="s">
        <v>138</v>
      </c>
      <c r="AU205" s="14" t="s">
        <v>87</v>
      </c>
    </row>
    <row r="206" s="2" customFormat="1" ht="24.15" customHeight="1">
      <c r="A206" s="35"/>
      <c r="B206" s="36"/>
      <c r="C206" s="230" t="s">
        <v>308</v>
      </c>
      <c r="D206" s="230" t="s">
        <v>141</v>
      </c>
      <c r="E206" s="231" t="s">
        <v>309</v>
      </c>
      <c r="F206" s="232" t="s">
        <v>310</v>
      </c>
      <c r="G206" s="233" t="s">
        <v>148</v>
      </c>
      <c r="H206" s="234">
        <v>2</v>
      </c>
      <c r="I206" s="235"/>
      <c r="J206" s="236"/>
      <c r="K206" s="237">
        <f>ROUND(P206*H206,2)</f>
        <v>0</v>
      </c>
      <c r="L206" s="232" t="s">
        <v>135</v>
      </c>
      <c r="M206" s="238"/>
      <c r="N206" s="239" t="s">
        <v>1</v>
      </c>
      <c r="O206" s="219" t="s">
        <v>43</v>
      </c>
      <c r="P206" s="220">
        <f>I206+J206</f>
        <v>0</v>
      </c>
      <c r="Q206" s="220">
        <f>ROUND(I206*H206,2)</f>
        <v>0</v>
      </c>
      <c r="R206" s="220">
        <f>ROUND(J206*H206,2)</f>
        <v>0</v>
      </c>
      <c r="S206" s="88"/>
      <c r="T206" s="221">
        <f>S206*H206</f>
        <v>0</v>
      </c>
      <c r="U206" s="221">
        <v>0</v>
      </c>
      <c r="V206" s="221">
        <f>U206*H206</f>
        <v>0</v>
      </c>
      <c r="W206" s="221">
        <v>0</v>
      </c>
      <c r="X206" s="222">
        <f>W206*H206</f>
        <v>0</v>
      </c>
      <c r="Y206" s="35"/>
      <c r="Z206" s="35"/>
      <c r="AA206" s="35"/>
      <c r="AB206" s="35"/>
      <c r="AC206" s="35"/>
      <c r="AD206" s="35"/>
      <c r="AE206" s="35"/>
      <c r="AR206" s="223" t="s">
        <v>136</v>
      </c>
      <c r="AT206" s="223" t="s">
        <v>141</v>
      </c>
      <c r="AU206" s="223" t="s">
        <v>87</v>
      </c>
      <c r="AY206" s="14" t="s">
        <v>127</v>
      </c>
      <c r="BE206" s="224">
        <f>IF(O206="základní",K206,0)</f>
        <v>0</v>
      </c>
      <c r="BF206" s="224">
        <f>IF(O206="snížená",K206,0)</f>
        <v>0</v>
      </c>
      <c r="BG206" s="224">
        <f>IF(O206="zákl. přenesená",K206,0)</f>
        <v>0</v>
      </c>
      <c r="BH206" s="224">
        <f>IF(O206="sníž. přenesená",K206,0)</f>
        <v>0</v>
      </c>
      <c r="BI206" s="224">
        <f>IF(O206="nulová",K206,0)</f>
        <v>0</v>
      </c>
      <c r="BJ206" s="14" t="s">
        <v>85</v>
      </c>
      <c r="BK206" s="224">
        <f>ROUND(P206*H206,2)</f>
        <v>0</v>
      </c>
      <c r="BL206" s="14" t="s">
        <v>136</v>
      </c>
      <c r="BM206" s="223" t="s">
        <v>311</v>
      </c>
    </row>
    <row r="207" s="2" customFormat="1">
      <c r="A207" s="35"/>
      <c r="B207" s="36"/>
      <c r="C207" s="37"/>
      <c r="D207" s="225" t="s">
        <v>138</v>
      </c>
      <c r="E207" s="37"/>
      <c r="F207" s="226" t="s">
        <v>310</v>
      </c>
      <c r="G207" s="37"/>
      <c r="H207" s="37"/>
      <c r="I207" s="227"/>
      <c r="J207" s="227"/>
      <c r="K207" s="37"/>
      <c r="L207" s="37"/>
      <c r="M207" s="41"/>
      <c r="N207" s="228"/>
      <c r="O207" s="229"/>
      <c r="P207" s="88"/>
      <c r="Q207" s="88"/>
      <c r="R207" s="88"/>
      <c r="S207" s="88"/>
      <c r="T207" s="88"/>
      <c r="U207" s="88"/>
      <c r="V207" s="88"/>
      <c r="W207" s="88"/>
      <c r="X207" s="89"/>
      <c r="Y207" s="35"/>
      <c r="Z207" s="35"/>
      <c r="AA207" s="35"/>
      <c r="AB207" s="35"/>
      <c r="AC207" s="35"/>
      <c r="AD207" s="35"/>
      <c r="AE207" s="35"/>
      <c r="AT207" s="14" t="s">
        <v>138</v>
      </c>
      <c r="AU207" s="14" t="s">
        <v>87</v>
      </c>
    </row>
    <row r="208" s="2" customFormat="1">
      <c r="A208" s="35"/>
      <c r="B208" s="36"/>
      <c r="C208" s="211" t="s">
        <v>312</v>
      </c>
      <c r="D208" s="211" t="s">
        <v>131</v>
      </c>
      <c r="E208" s="212" t="s">
        <v>313</v>
      </c>
      <c r="F208" s="213" t="s">
        <v>314</v>
      </c>
      <c r="G208" s="214" t="s">
        <v>148</v>
      </c>
      <c r="H208" s="215">
        <v>2</v>
      </c>
      <c r="I208" s="216"/>
      <c r="J208" s="216"/>
      <c r="K208" s="217">
        <f>ROUND(P208*H208,2)</f>
        <v>0</v>
      </c>
      <c r="L208" s="213" t="s">
        <v>135</v>
      </c>
      <c r="M208" s="41"/>
      <c r="N208" s="218" t="s">
        <v>1</v>
      </c>
      <c r="O208" s="219" t="s">
        <v>43</v>
      </c>
      <c r="P208" s="220">
        <f>I208+J208</f>
        <v>0</v>
      </c>
      <c r="Q208" s="220">
        <f>ROUND(I208*H208,2)</f>
        <v>0</v>
      </c>
      <c r="R208" s="220">
        <f>ROUND(J208*H208,2)</f>
        <v>0</v>
      </c>
      <c r="S208" s="88"/>
      <c r="T208" s="221">
        <f>S208*H208</f>
        <v>0</v>
      </c>
      <c r="U208" s="221">
        <v>0</v>
      </c>
      <c r="V208" s="221">
        <f>U208*H208</f>
        <v>0</v>
      </c>
      <c r="W208" s="221">
        <v>0</v>
      </c>
      <c r="X208" s="222">
        <f>W208*H208</f>
        <v>0</v>
      </c>
      <c r="Y208" s="35"/>
      <c r="Z208" s="35"/>
      <c r="AA208" s="35"/>
      <c r="AB208" s="35"/>
      <c r="AC208" s="35"/>
      <c r="AD208" s="35"/>
      <c r="AE208" s="35"/>
      <c r="AR208" s="223" t="s">
        <v>136</v>
      </c>
      <c r="AT208" s="223" t="s">
        <v>131</v>
      </c>
      <c r="AU208" s="223" t="s">
        <v>87</v>
      </c>
      <c r="AY208" s="14" t="s">
        <v>127</v>
      </c>
      <c r="BE208" s="224">
        <f>IF(O208="základní",K208,0)</f>
        <v>0</v>
      </c>
      <c r="BF208" s="224">
        <f>IF(O208="snížená",K208,0)</f>
        <v>0</v>
      </c>
      <c r="BG208" s="224">
        <f>IF(O208="zákl. přenesená",K208,0)</f>
        <v>0</v>
      </c>
      <c r="BH208" s="224">
        <f>IF(O208="sníž. přenesená",K208,0)</f>
        <v>0</v>
      </c>
      <c r="BI208" s="224">
        <f>IF(O208="nulová",K208,0)</f>
        <v>0</v>
      </c>
      <c r="BJ208" s="14" t="s">
        <v>85</v>
      </c>
      <c r="BK208" s="224">
        <f>ROUND(P208*H208,2)</f>
        <v>0</v>
      </c>
      <c r="BL208" s="14" t="s">
        <v>136</v>
      </c>
      <c r="BM208" s="223" t="s">
        <v>315</v>
      </c>
    </row>
    <row r="209" s="2" customFormat="1">
      <c r="A209" s="35"/>
      <c r="B209" s="36"/>
      <c r="C209" s="37"/>
      <c r="D209" s="225" t="s">
        <v>138</v>
      </c>
      <c r="E209" s="37"/>
      <c r="F209" s="226" t="s">
        <v>314</v>
      </c>
      <c r="G209" s="37"/>
      <c r="H209" s="37"/>
      <c r="I209" s="227"/>
      <c r="J209" s="227"/>
      <c r="K209" s="37"/>
      <c r="L209" s="37"/>
      <c r="M209" s="41"/>
      <c r="N209" s="228"/>
      <c r="O209" s="229"/>
      <c r="P209" s="88"/>
      <c r="Q209" s="88"/>
      <c r="R209" s="88"/>
      <c r="S209" s="88"/>
      <c r="T209" s="88"/>
      <c r="U209" s="88"/>
      <c r="V209" s="88"/>
      <c r="W209" s="88"/>
      <c r="X209" s="89"/>
      <c r="Y209" s="35"/>
      <c r="Z209" s="35"/>
      <c r="AA209" s="35"/>
      <c r="AB209" s="35"/>
      <c r="AC209" s="35"/>
      <c r="AD209" s="35"/>
      <c r="AE209" s="35"/>
      <c r="AT209" s="14" t="s">
        <v>138</v>
      </c>
      <c r="AU209" s="14" t="s">
        <v>87</v>
      </c>
    </row>
    <row r="210" s="2" customFormat="1" ht="24.15" customHeight="1">
      <c r="A210" s="35"/>
      <c r="B210" s="36"/>
      <c r="C210" s="211" t="s">
        <v>316</v>
      </c>
      <c r="D210" s="211" t="s">
        <v>131</v>
      </c>
      <c r="E210" s="212" t="s">
        <v>317</v>
      </c>
      <c r="F210" s="213" t="s">
        <v>318</v>
      </c>
      <c r="G210" s="214" t="s">
        <v>148</v>
      </c>
      <c r="H210" s="215">
        <v>5</v>
      </c>
      <c r="I210" s="216"/>
      <c r="J210" s="216"/>
      <c r="K210" s="217">
        <f>ROUND(P210*H210,2)</f>
        <v>0</v>
      </c>
      <c r="L210" s="213" t="s">
        <v>135</v>
      </c>
      <c r="M210" s="41"/>
      <c r="N210" s="218" t="s">
        <v>1</v>
      </c>
      <c r="O210" s="219" t="s">
        <v>43</v>
      </c>
      <c r="P210" s="220">
        <f>I210+J210</f>
        <v>0</v>
      </c>
      <c r="Q210" s="220">
        <f>ROUND(I210*H210,2)</f>
        <v>0</v>
      </c>
      <c r="R210" s="220">
        <f>ROUND(J210*H210,2)</f>
        <v>0</v>
      </c>
      <c r="S210" s="88"/>
      <c r="T210" s="221">
        <f>S210*H210</f>
        <v>0</v>
      </c>
      <c r="U210" s="221">
        <v>0</v>
      </c>
      <c r="V210" s="221">
        <f>U210*H210</f>
        <v>0</v>
      </c>
      <c r="W210" s="221">
        <v>0</v>
      </c>
      <c r="X210" s="222">
        <f>W210*H210</f>
        <v>0</v>
      </c>
      <c r="Y210" s="35"/>
      <c r="Z210" s="35"/>
      <c r="AA210" s="35"/>
      <c r="AB210" s="35"/>
      <c r="AC210" s="35"/>
      <c r="AD210" s="35"/>
      <c r="AE210" s="35"/>
      <c r="AR210" s="223" t="s">
        <v>136</v>
      </c>
      <c r="AT210" s="223" t="s">
        <v>131</v>
      </c>
      <c r="AU210" s="223" t="s">
        <v>87</v>
      </c>
      <c r="AY210" s="14" t="s">
        <v>127</v>
      </c>
      <c r="BE210" s="224">
        <f>IF(O210="základní",K210,0)</f>
        <v>0</v>
      </c>
      <c r="BF210" s="224">
        <f>IF(O210="snížená",K210,0)</f>
        <v>0</v>
      </c>
      <c r="BG210" s="224">
        <f>IF(O210="zákl. přenesená",K210,0)</f>
        <v>0</v>
      </c>
      <c r="BH210" s="224">
        <f>IF(O210="sníž. přenesená",K210,0)</f>
        <v>0</v>
      </c>
      <c r="BI210" s="224">
        <f>IF(O210="nulová",K210,0)</f>
        <v>0</v>
      </c>
      <c r="BJ210" s="14" t="s">
        <v>85</v>
      </c>
      <c r="BK210" s="224">
        <f>ROUND(P210*H210,2)</f>
        <v>0</v>
      </c>
      <c r="BL210" s="14" t="s">
        <v>136</v>
      </c>
      <c r="BM210" s="223" t="s">
        <v>319</v>
      </c>
    </row>
    <row r="211" s="2" customFormat="1">
      <c r="A211" s="35"/>
      <c r="B211" s="36"/>
      <c r="C211" s="37"/>
      <c r="D211" s="225" t="s">
        <v>138</v>
      </c>
      <c r="E211" s="37"/>
      <c r="F211" s="226" t="s">
        <v>320</v>
      </c>
      <c r="G211" s="37"/>
      <c r="H211" s="37"/>
      <c r="I211" s="227"/>
      <c r="J211" s="227"/>
      <c r="K211" s="37"/>
      <c r="L211" s="37"/>
      <c r="M211" s="41"/>
      <c r="N211" s="228"/>
      <c r="O211" s="229"/>
      <c r="P211" s="88"/>
      <c r="Q211" s="88"/>
      <c r="R211" s="88"/>
      <c r="S211" s="88"/>
      <c r="T211" s="88"/>
      <c r="U211" s="88"/>
      <c r="V211" s="88"/>
      <c r="W211" s="88"/>
      <c r="X211" s="89"/>
      <c r="Y211" s="35"/>
      <c r="Z211" s="35"/>
      <c r="AA211" s="35"/>
      <c r="AB211" s="35"/>
      <c r="AC211" s="35"/>
      <c r="AD211" s="35"/>
      <c r="AE211" s="35"/>
      <c r="AT211" s="14" t="s">
        <v>138</v>
      </c>
      <c r="AU211" s="14" t="s">
        <v>87</v>
      </c>
    </row>
    <row r="212" s="2" customFormat="1" ht="24.15" customHeight="1">
      <c r="A212" s="35"/>
      <c r="B212" s="36"/>
      <c r="C212" s="211" t="s">
        <v>321</v>
      </c>
      <c r="D212" s="211" t="s">
        <v>131</v>
      </c>
      <c r="E212" s="212" t="s">
        <v>177</v>
      </c>
      <c r="F212" s="213" t="s">
        <v>178</v>
      </c>
      <c r="G212" s="214" t="s">
        <v>179</v>
      </c>
      <c r="H212" s="215">
        <v>17</v>
      </c>
      <c r="I212" s="216"/>
      <c r="J212" s="216"/>
      <c r="K212" s="217">
        <f>ROUND(P212*H212,2)</f>
        <v>0</v>
      </c>
      <c r="L212" s="213" t="s">
        <v>135</v>
      </c>
      <c r="M212" s="41"/>
      <c r="N212" s="218" t="s">
        <v>1</v>
      </c>
      <c r="O212" s="219" t="s">
        <v>43</v>
      </c>
      <c r="P212" s="220">
        <f>I212+J212</f>
        <v>0</v>
      </c>
      <c r="Q212" s="220">
        <f>ROUND(I212*H212,2)</f>
        <v>0</v>
      </c>
      <c r="R212" s="220">
        <f>ROUND(J212*H212,2)</f>
        <v>0</v>
      </c>
      <c r="S212" s="88"/>
      <c r="T212" s="221">
        <f>S212*H212</f>
        <v>0</v>
      </c>
      <c r="U212" s="221">
        <v>0</v>
      </c>
      <c r="V212" s="221">
        <f>U212*H212</f>
        <v>0</v>
      </c>
      <c r="W212" s="221">
        <v>0</v>
      </c>
      <c r="X212" s="222">
        <f>W212*H212</f>
        <v>0</v>
      </c>
      <c r="Y212" s="35"/>
      <c r="Z212" s="35"/>
      <c r="AA212" s="35"/>
      <c r="AB212" s="35"/>
      <c r="AC212" s="35"/>
      <c r="AD212" s="35"/>
      <c r="AE212" s="35"/>
      <c r="AR212" s="223" t="s">
        <v>136</v>
      </c>
      <c r="AT212" s="223" t="s">
        <v>131</v>
      </c>
      <c r="AU212" s="223" t="s">
        <v>87</v>
      </c>
      <c r="AY212" s="14" t="s">
        <v>127</v>
      </c>
      <c r="BE212" s="224">
        <f>IF(O212="základní",K212,0)</f>
        <v>0</v>
      </c>
      <c r="BF212" s="224">
        <f>IF(O212="snížená",K212,0)</f>
        <v>0</v>
      </c>
      <c r="BG212" s="224">
        <f>IF(O212="zákl. přenesená",K212,0)</f>
        <v>0</v>
      </c>
      <c r="BH212" s="224">
        <f>IF(O212="sníž. přenesená",K212,0)</f>
        <v>0</v>
      </c>
      <c r="BI212" s="224">
        <f>IF(O212="nulová",K212,0)</f>
        <v>0</v>
      </c>
      <c r="BJ212" s="14" t="s">
        <v>85</v>
      </c>
      <c r="BK212" s="224">
        <f>ROUND(P212*H212,2)</f>
        <v>0</v>
      </c>
      <c r="BL212" s="14" t="s">
        <v>136</v>
      </c>
      <c r="BM212" s="223" t="s">
        <v>322</v>
      </c>
    </row>
    <row r="213" s="2" customFormat="1">
      <c r="A213" s="35"/>
      <c r="B213" s="36"/>
      <c r="C213" s="37"/>
      <c r="D213" s="225" t="s">
        <v>138</v>
      </c>
      <c r="E213" s="37"/>
      <c r="F213" s="226" t="s">
        <v>181</v>
      </c>
      <c r="G213" s="37"/>
      <c r="H213" s="37"/>
      <c r="I213" s="227"/>
      <c r="J213" s="227"/>
      <c r="K213" s="37"/>
      <c r="L213" s="37"/>
      <c r="M213" s="41"/>
      <c r="N213" s="228"/>
      <c r="O213" s="229"/>
      <c r="P213" s="88"/>
      <c r="Q213" s="88"/>
      <c r="R213" s="88"/>
      <c r="S213" s="88"/>
      <c r="T213" s="88"/>
      <c r="U213" s="88"/>
      <c r="V213" s="88"/>
      <c r="W213" s="88"/>
      <c r="X213" s="89"/>
      <c r="Y213" s="35"/>
      <c r="Z213" s="35"/>
      <c r="AA213" s="35"/>
      <c r="AB213" s="35"/>
      <c r="AC213" s="35"/>
      <c r="AD213" s="35"/>
      <c r="AE213" s="35"/>
      <c r="AT213" s="14" t="s">
        <v>138</v>
      </c>
      <c r="AU213" s="14" t="s">
        <v>87</v>
      </c>
    </row>
    <row r="214" s="12" customFormat="1" ht="22.8" customHeight="1">
      <c r="A214" s="12"/>
      <c r="B214" s="194"/>
      <c r="C214" s="195"/>
      <c r="D214" s="196" t="s">
        <v>79</v>
      </c>
      <c r="E214" s="209" t="s">
        <v>323</v>
      </c>
      <c r="F214" s="209" t="s">
        <v>324</v>
      </c>
      <c r="G214" s="195"/>
      <c r="H214" s="195"/>
      <c r="I214" s="198"/>
      <c r="J214" s="198"/>
      <c r="K214" s="210">
        <f>BK214</f>
        <v>0</v>
      </c>
      <c r="L214" s="195"/>
      <c r="M214" s="200"/>
      <c r="N214" s="201"/>
      <c r="O214" s="202"/>
      <c r="P214" s="202"/>
      <c r="Q214" s="203">
        <f>SUM(Q215:Q216)</f>
        <v>0</v>
      </c>
      <c r="R214" s="203">
        <f>SUM(R215:R216)</f>
        <v>0</v>
      </c>
      <c r="S214" s="202"/>
      <c r="T214" s="204">
        <f>SUM(T215:T216)</f>
        <v>0</v>
      </c>
      <c r="U214" s="202"/>
      <c r="V214" s="204">
        <f>SUM(V215:V216)</f>
        <v>0</v>
      </c>
      <c r="W214" s="202"/>
      <c r="X214" s="205">
        <f>SUM(X215:X216)</f>
        <v>0</v>
      </c>
      <c r="Y214" s="12"/>
      <c r="Z214" s="12"/>
      <c r="AA214" s="12"/>
      <c r="AB214" s="12"/>
      <c r="AC214" s="12"/>
      <c r="AD214" s="12"/>
      <c r="AE214" s="12"/>
      <c r="AR214" s="206" t="s">
        <v>85</v>
      </c>
      <c r="AT214" s="207" t="s">
        <v>79</v>
      </c>
      <c r="AU214" s="207" t="s">
        <v>85</v>
      </c>
      <c r="AY214" s="206" t="s">
        <v>127</v>
      </c>
      <c r="BK214" s="208">
        <f>SUM(BK215:BK216)</f>
        <v>0</v>
      </c>
    </row>
    <row r="215" s="2" customFormat="1" ht="24.15" customHeight="1">
      <c r="A215" s="35"/>
      <c r="B215" s="36"/>
      <c r="C215" s="230" t="s">
        <v>325</v>
      </c>
      <c r="D215" s="230" t="s">
        <v>141</v>
      </c>
      <c r="E215" s="231" t="s">
        <v>326</v>
      </c>
      <c r="F215" s="232" t="s">
        <v>327</v>
      </c>
      <c r="G215" s="233" t="s">
        <v>148</v>
      </c>
      <c r="H215" s="234">
        <v>2</v>
      </c>
      <c r="I215" s="235"/>
      <c r="J215" s="236"/>
      <c r="K215" s="237">
        <f>ROUND(P215*H215,2)</f>
        <v>0</v>
      </c>
      <c r="L215" s="232" t="s">
        <v>135</v>
      </c>
      <c r="M215" s="238"/>
      <c r="N215" s="239" t="s">
        <v>1</v>
      </c>
      <c r="O215" s="219" t="s">
        <v>43</v>
      </c>
      <c r="P215" s="220">
        <f>I215+J215</f>
        <v>0</v>
      </c>
      <c r="Q215" s="220">
        <f>ROUND(I215*H215,2)</f>
        <v>0</v>
      </c>
      <c r="R215" s="220">
        <f>ROUND(J215*H215,2)</f>
        <v>0</v>
      </c>
      <c r="S215" s="88"/>
      <c r="T215" s="221">
        <f>S215*H215</f>
        <v>0</v>
      </c>
      <c r="U215" s="221">
        <v>0</v>
      </c>
      <c r="V215" s="221">
        <f>U215*H215</f>
        <v>0</v>
      </c>
      <c r="W215" s="221">
        <v>0</v>
      </c>
      <c r="X215" s="222">
        <f>W215*H215</f>
        <v>0</v>
      </c>
      <c r="Y215" s="35"/>
      <c r="Z215" s="35"/>
      <c r="AA215" s="35"/>
      <c r="AB215" s="35"/>
      <c r="AC215" s="35"/>
      <c r="AD215" s="35"/>
      <c r="AE215" s="35"/>
      <c r="AR215" s="223" t="s">
        <v>167</v>
      </c>
      <c r="AT215" s="223" t="s">
        <v>141</v>
      </c>
      <c r="AU215" s="223" t="s">
        <v>87</v>
      </c>
      <c r="AY215" s="14" t="s">
        <v>127</v>
      </c>
      <c r="BE215" s="224">
        <f>IF(O215="základní",K215,0)</f>
        <v>0</v>
      </c>
      <c r="BF215" s="224">
        <f>IF(O215="snížená",K215,0)</f>
        <v>0</v>
      </c>
      <c r="BG215" s="224">
        <f>IF(O215="zákl. přenesená",K215,0)</f>
        <v>0</v>
      </c>
      <c r="BH215" s="224">
        <f>IF(O215="sníž. přenesená",K215,0)</f>
        <v>0</v>
      </c>
      <c r="BI215" s="224">
        <f>IF(O215="nulová",K215,0)</f>
        <v>0</v>
      </c>
      <c r="BJ215" s="14" t="s">
        <v>85</v>
      </c>
      <c r="BK215" s="224">
        <f>ROUND(P215*H215,2)</f>
        <v>0</v>
      </c>
      <c r="BL215" s="14" t="s">
        <v>150</v>
      </c>
      <c r="BM215" s="223" t="s">
        <v>328</v>
      </c>
    </row>
    <row r="216" s="2" customFormat="1">
      <c r="A216" s="35"/>
      <c r="B216" s="36"/>
      <c r="C216" s="37"/>
      <c r="D216" s="225" t="s">
        <v>138</v>
      </c>
      <c r="E216" s="37"/>
      <c r="F216" s="226" t="s">
        <v>327</v>
      </c>
      <c r="G216" s="37"/>
      <c r="H216" s="37"/>
      <c r="I216" s="227"/>
      <c r="J216" s="227"/>
      <c r="K216" s="37"/>
      <c r="L216" s="37"/>
      <c r="M216" s="41"/>
      <c r="N216" s="228"/>
      <c r="O216" s="229"/>
      <c r="P216" s="88"/>
      <c r="Q216" s="88"/>
      <c r="R216" s="88"/>
      <c r="S216" s="88"/>
      <c r="T216" s="88"/>
      <c r="U216" s="88"/>
      <c r="V216" s="88"/>
      <c r="W216" s="88"/>
      <c r="X216" s="89"/>
      <c r="Y216" s="35"/>
      <c r="Z216" s="35"/>
      <c r="AA216" s="35"/>
      <c r="AB216" s="35"/>
      <c r="AC216" s="35"/>
      <c r="AD216" s="35"/>
      <c r="AE216" s="35"/>
      <c r="AT216" s="14" t="s">
        <v>138</v>
      </c>
      <c r="AU216" s="14" t="s">
        <v>87</v>
      </c>
    </row>
    <row r="217" s="12" customFormat="1" ht="22.8" customHeight="1">
      <c r="A217" s="12"/>
      <c r="B217" s="194"/>
      <c r="C217" s="195"/>
      <c r="D217" s="196" t="s">
        <v>79</v>
      </c>
      <c r="E217" s="209" t="s">
        <v>329</v>
      </c>
      <c r="F217" s="209" t="s">
        <v>330</v>
      </c>
      <c r="G217" s="195"/>
      <c r="H217" s="195"/>
      <c r="I217" s="198"/>
      <c r="J217" s="198"/>
      <c r="K217" s="210">
        <f>BK217</f>
        <v>0</v>
      </c>
      <c r="L217" s="195"/>
      <c r="M217" s="200"/>
      <c r="N217" s="201"/>
      <c r="O217" s="202"/>
      <c r="P217" s="202"/>
      <c r="Q217" s="203">
        <f>SUM(Q218:Q241)</f>
        <v>0</v>
      </c>
      <c r="R217" s="203">
        <f>SUM(R218:R241)</f>
        <v>0</v>
      </c>
      <c r="S217" s="202"/>
      <c r="T217" s="204">
        <f>SUM(T218:T241)</f>
        <v>0</v>
      </c>
      <c r="U217" s="202"/>
      <c r="V217" s="204">
        <f>SUM(V218:V241)</f>
        <v>0</v>
      </c>
      <c r="W217" s="202"/>
      <c r="X217" s="205">
        <f>SUM(X218:X241)</f>
        <v>0</v>
      </c>
      <c r="Y217" s="12"/>
      <c r="Z217" s="12"/>
      <c r="AA217" s="12"/>
      <c r="AB217" s="12"/>
      <c r="AC217" s="12"/>
      <c r="AD217" s="12"/>
      <c r="AE217" s="12"/>
      <c r="AR217" s="206" t="s">
        <v>85</v>
      </c>
      <c r="AT217" s="207" t="s">
        <v>79</v>
      </c>
      <c r="AU217" s="207" t="s">
        <v>85</v>
      </c>
      <c r="AY217" s="206" t="s">
        <v>127</v>
      </c>
      <c r="BK217" s="208">
        <f>SUM(BK218:BK241)</f>
        <v>0</v>
      </c>
    </row>
    <row r="218" s="2" customFormat="1" ht="24.15" customHeight="1">
      <c r="A218" s="35"/>
      <c r="B218" s="36"/>
      <c r="C218" s="211" t="s">
        <v>331</v>
      </c>
      <c r="D218" s="211" t="s">
        <v>131</v>
      </c>
      <c r="E218" s="212" t="s">
        <v>332</v>
      </c>
      <c r="F218" s="213" t="s">
        <v>333</v>
      </c>
      <c r="G218" s="214" t="s">
        <v>134</v>
      </c>
      <c r="H218" s="215">
        <v>2</v>
      </c>
      <c r="I218" s="216"/>
      <c r="J218" s="216"/>
      <c r="K218" s="217">
        <f>ROUND(P218*H218,2)</f>
        <v>0</v>
      </c>
      <c r="L218" s="213" t="s">
        <v>135</v>
      </c>
      <c r="M218" s="41"/>
      <c r="N218" s="218" t="s">
        <v>1</v>
      </c>
      <c r="O218" s="219" t="s">
        <v>43</v>
      </c>
      <c r="P218" s="220">
        <f>I218+J218</f>
        <v>0</v>
      </c>
      <c r="Q218" s="220">
        <f>ROUND(I218*H218,2)</f>
        <v>0</v>
      </c>
      <c r="R218" s="220">
        <f>ROUND(J218*H218,2)</f>
        <v>0</v>
      </c>
      <c r="S218" s="88"/>
      <c r="T218" s="221">
        <f>S218*H218</f>
        <v>0</v>
      </c>
      <c r="U218" s="221">
        <v>0</v>
      </c>
      <c r="V218" s="221">
        <f>U218*H218</f>
        <v>0</v>
      </c>
      <c r="W218" s="221">
        <v>0</v>
      </c>
      <c r="X218" s="222">
        <f>W218*H218</f>
        <v>0</v>
      </c>
      <c r="Y218" s="35"/>
      <c r="Z218" s="35"/>
      <c r="AA218" s="35"/>
      <c r="AB218" s="35"/>
      <c r="AC218" s="35"/>
      <c r="AD218" s="35"/>
      <c r="AE218" s="35"/>
      <c r="AR218" s="223" t="s">
        <v>150</v>
      </c>
      <c r="AT218" s="223" t="s">
        <v>131</v>
      </c>
      <c r="AU218" s="223" t="s">
        <v>87</v>
      </c>
      <c r="AY218" s="14" t="s">
        <v>127</v>
      </c>
      <c r="BE218" s="224">
        <f>IF(O218="základní",K218,0)</f>
        <v>0</v>
      </c>
      <c r="BF218" s="224">
        <f>IF(O218="snížená",K218,0)</f>
        <v>0</v>
      </c>
      <c r="BG218" s="224">
        <f>IF(O218="zákl. přenesená",K218,0)</f>
        <v>0</v>
      </c>
      <c r="BH218" s="224">
        <f>IF(O218="sníž. přenesená",K218,0)</f>
        <v>0</v>
      </c>
      <c r="BI218" s="224">
        <f>IF(O218="nulová",K218,0)</f>
        <v>0</v>
      </c>
      <c r="BJ218" s="14" t="s">
        <v>85</v>
      </c>
      <c r="BK218" s="224">
        <f>ROUND(P218*H218,2)</f>
        <v>0</v>
      </c>
      <c r="BL218" s="14" t="s">
        <v>150</v>
      </c>
      <c r="BM218" s="223" t="s">
        <v>334</v>
      </c>
    </row>
    <row r="219" s="2" customFormat="1">
      <c r="A219" s="35"/>
      <c r="B219" s="36"/>
      <c r="C219" s="37"/>
      <c r="D219" s="225" t="s">
        <v>138</v>
      </c>
      <c r="E219" s="37"/>
      <c r="F219" s="226" t="s">
        <v>335</v>
      </c>
      <c r="G219" s="37"/>
      <c r="H219" s="37"/>
      <c r="I219" s="227"/>
      <c r="J219" s="227"/>
      <c r="K219" s="37"/>
      <c r="L219" s="37"/>
      <c r="M219" s="41"/>
      <c r="N219" s="228"/>
      <c r="O219" s="229"/>
      <c r="P219" s="88"/>
      <c r="Q219" s="88"/>
      <c r="R219" s="88"/>
      <c r="S219" s="88"/>
      <c r="T219" s="88"/>
      <c r="U219" s="88"/>
      <c r="V219" s="88"/>
      <c r="W219" s="88"/>
      <c r="X219" s="89"/>
      <c r="Y219" s="35"/>
      <c r="Z219" s="35"/>
      <c r="AA219" s="35"/>
      <c r="AB219" s="35"/>
      <c r="AC219" s="35"/>
      <c r="AD219" s="35"/>
      <c r="AE219" s="35"/>
      <c r="AT219" s="14" t="s">
        <v>138</v>
      </c>
      <c r="AU219" s="14" t="s">
        <v>87</v>
      </c>
    </row>
    <row r="220" s="2" customFormat="1">
      <c r="A220" s="35"/>
      <c r="B220" s="36"/>
      <c r="C220" s="211" t="s">
        <v>336</v>
      </c>
      <c r="D220" s="211" t="s">
        <v>131</v>
      </c>
      <c r="E220" s="212" t="s">
        <v>337</v>
      </c>
      <c r="F220" s="213" t="s">
        <v>338</v>
      </c>
      <c r="G220" s="214" t="s">
        <v>148</v>
      </c>
      <c r="H220" s="215">
        <v>1</v>
      </c>
      <c r="I220" s="216"/>
      <c r="J220" s="216"/>
      <c r="K220" s="217">
        <f>ROUND(P220*H220,2)</f>
        <v>0</v>
      </c>
      <c r="L220" s="213" t="s">
        <v>135</v>
      </c>
      <c r="M220" s="41"/>
      <c r="N220" s="218" t="s">
        <v>1</v>
      </c>
      <c r="O220" s="219" t="s">
        <v>43</v>
      </c>
      <c r="P220" s="220">
        <f>I220+J220</f>
        <v>0</v>
      </c>
      <c r="Q220" s="220">
        <f>ROUND(I220*H220,2)</f>
        <v>0</v>
      </c>
      <c r="R220" s="220">
        <f>ROUND(J220*H220,2)</f>
        <v>0</v>
      </c>
      <c r="S220" s="88"/>
      <c r="T220" s="221">
        <f>S220*H220</f>
        <v>0</v>
      </c>
      <c r="U220" s="221">
        <v>0</v>
      </c>
      <c r="V220" s="221">
        <f>U220*H220</f>
        <v>0</v>
      </c>
      <c r="W220" s="221">
        <v>0</v>
      </c>
      <c r="X220" s="222">
        <f>W220*H220</f>
        <v>0</v>
      </c>
      <c r="Y220" s="35"/>
      <c r="Z220" s="35"/>
      <c r="AA220" s="35"/>
      <c r="AB220" s="35"/>
      <c r="AC220" s="35"/>
      <c r="AD220" s="35"/>
      <c r="AE220" s="35"/>
      <c r="AR220" s="223" t="s">
        <v>136</v>
      </c>
      <c r="AT220" s="223" t="s">
        <v>131</v>
      </c>
      <c r="AU220" s="223" t="s">
        <v>87</v>
      </c>
      <c r="AY220" s="14" t="s">
        <v>127</v>
      </c>
      <c r="BE220" s="224">
        <f>IF(O220="základní",K220,0)</f>
        <v>0</v>
      </c>
      <c r="BF220" s="224">
        <f>IF(O220="snížená",K220,0)</f>
        <v>0</v>
      </c>
      <c r="BG220" s="224">
        <f>IF(O220="zákl. přenesená",K220,0)</f>
        <v>0</v>
      </c>
      <c r="BH220" s="224">
        <f>IF(O220="sníž. přenesená",K220,0)</f>
        <v>0</v>
      </c>
      <c r="BI220" s="224">
        <f>IF(O220="nulová",K220,0)</f>
        <v>0</v>
      </c>
      <c r="BJ220" s="14" t="s">
        <v>85</v>
      </c>
      <c r="BK220" s="224">
        <f>ROUND(P220*H220,2)</f>
        <v>0</v>
      </c>
      <c r="BL220" s="14" t="s">
        <v>136</v>
      </c>
      <c r="BM220" s="223" t="s">
        <v>339</v>
      </c>
    </row>
    <row r="221" s="2" customFormat="1">
      <c r="A221" s="35"/>
      <c r="B221" s="36"/>
      <c r="C221" s="37"/>
      <c r="D221" s="225" t="s">
        <v>138</v>
      </c>
      <c r="E221" s="37"/>
      <c r="F221" s="226" t="s">
        <v>340</v>
      </c>
      <c r="G221" s="37"/>
      <c r="H221" s="37"/>
      <c r="I221" s="227"/>
      <c r="J221" s="227"/>
      <c r="K221" s="37"/>
      <c r="L221" s="37"/>
      <c r="M221" s="41"/>
      <c r="N221" s="228"/>
      <c r="O221" s="229"/>
      <c r="P221" s="88"/>
      <c r="Q221" s="88"/>
      <c r="R221" s="88"/>
      <c r="S221" s="88"/>
      <c r="T221" s="88"/>
      <c r="U221" s="88"/>
      <c r="V221" s="88"/>
      <c r="W221" s="88"/>
      <c r="X221" s="89"/>
      <c r="Y221" s="35"/>
      <c r="Z221" s="35"/>
      <c r="AA221" s="35"/>
      <c r="AB221" s="35"/>
      <c r="AC221" s="35"/>
      <c r="AD221" s="35"/>
      <c r="AE221" s="35"/>
      <c r="AT221" s="14" t="s">
        <v>138</v>
      </c>
      <c r="AU221" s="14" t="s">
        <v>87</v>
      </c>
    </row>
    <row r="222" s="2" customFormat="1" ht="24.15" customHeight="1">
      <c r="A222" s="35"/>
      <c r="B222" s="36"/>
      <c r="C222" s="211" t="s">
        <v>341</v>
      </c>
      <c r="D222" s="211" t="s">
        <v>131</v>
      </c>
      <c r="E222" s="212" t="s">
        <v>342</v>
      </c>
      <c r="F222" s="213" t="s">
        <v>343</v>
      </c>
      <c r="G222" s="214" t="s">
        <v>148</v>
      </c>
      <c r="H222" s="215">
        <v>4</v>
      </c>
      <c r="I222" s="216"/>
      <c r="J222" s="216"/>
      <c r="K222" s="217">
        <f>ROUND(P222*H222,2)</f>
        <v>0</v>
      </c>
      <c r="L222" s="213" t="s">
        <v>135</v>
      </c>
      <c r="M222" s="41"/>
      <c r="N222" s="218" t="s">
        <v>1</v>
      </c>
      <c r="O222" s="219" t="s">
        <v>43</v>
      </c>
      <c r="P222" s="220">
        <f>I222+J222</f>
        <v>0</v>
      </c>
      <c r="Q222" s="220">
        <f>ROUND(I222*H222,2)</f>
        <v>0</v>
      </c>
      <c r="R222" s="220">
        <f>ROUND(J222*H222,2)</f>
        <v>0</v>
      </c>
      <c r="S222" s="88"/>
      <c r="T222" s="221">
        <f>S222*H222</f>
        <v>0</v>
      </c>
      <c r="U222" s="221">
        <v>0</v>
      </c>
      <c r="V222" s="221">
        <f>U222*H222</f>
        <v>0</v>
      </c>
      <c r="W222" s="221">
        <v>0</v>
      </c>
      <c r="X222" s="222">
        <f>W222*H222</f>
        <v>0</v>
      </c>
      <c r="Y222" s="35"/>
      <c r="Z222" s="35"/>
      <c r="AA222" s="35"/>
      <c r="AB222" s="35"/>
      <c r="AC222" s="35"/>
      <c r="AD222" s="35"/>
      <c r="AE222" s="35"/>
      <c r="AR222" s="223" t="s">
        <v>136</v>
      </c>
      <c r="AT222" s="223" t="s">
        <v>131</v>
      </c>
      <c r="AU222" s="223" t="s">
        <v>87</v>
      </c>
      <c r="AY222" s="14" t="s">
        <v>127</v>
      </c>
      <c r="BE222" s="224">
        <f>IF(O222="základní",K222,0)</f>
        <v>0</v>
      </c>
      <c r="BF222" s="224">
        <f>IF(O222="snížená",K222,0)</f>
        <v>0</v>
      </c>
      <c r="BG222" s="224">
        <f>IF(O222="zákl. přenesená",K222,0)</f>
        <v>0</v>
      </c>
      <c r="BH222" s="224">
        <f>IF(O222="sníž. přenesená",K222,0)</f>
        <v>0</v>
      </c>
      <c r="BI222" s="224">
        <f>IF(O222="nulová",K222,0)</f>
        <v>0</v>
      </c>
      <c r="BJ222" s="14" t="s">
        <v>85</v>
      </c>
      <c r="BK222" s="224">
        <f>ROUND(P222*H222,2)</f>
        <v>0</v>
      </c>
      <c r="BL222" s="14" t="s">
        <v>136</v>
      </c>
      <c r="BM222" s="223" t="s">
        <v>344</v>
      </c>
    </row>
    <row r="223" s="2" customFormat="1">
      <c r="A223" s="35"/>
      <c r="B223" s="36"/>
      <c r="C223" s="37"/>
      <c r="D223" s="225" t="s">
        <v>138</v>
      </c>
      <c r="E223" s="37"/>
      <c r="F223" s="226" t="s">
        <v>345</v>
      </c>
      <c r="G223" s="37"/>
      <c r="H223" s="37"/>
      <c r="I223" s="227"/>
      <c r="J223" s="227"/>
      <c r="K223" s="37"/>
      <c r="L223" s="37"/>
      <c r="M223" s="41"/>
      <c r="N223" s="228"/>
      <c r="O223" s="229"/>
      <c r="P223" s="88"/>
      <c r="Q223" s="88"/>
      <c r="R223" s="88"/>
      <c r="S223" s="88"/>
      <c r="T223" s="88"/>
      <c r="U223" s="88"/>
      <c r="V223" s="88"/>
      <c r="W223" s="88"/>
      <c r="X223" s="89"/>
      <c r="Y223" s="35"/>
      <c r="Z223" s="35"/>
      <c r="AA223" s="35"/>
      <c r="AB223" s="35"/>
      <c r="AC223" s="35"/>
      <c r="AD223" s="35"/>
      <c r="AE223" s="35"/>
      <c r="AT223" s="14" t="s">
        <v>138</v>
      </c>
      <c r="AU223" s="14" t="s">
        <v>87</v>
      </c>
    </row>
    <row r="224" s="2" customFormat="1" ht="24.15" customHeight="1">
      <c r="A224" s="35"/>
      <c r="B224" s="36"/>
      <c r="C224" s="211" t="s">
        <v>346</v>
      </c>
      <c r="D224" s="211" t="s">
        <v>131</v>
      </c>
      <c r="E224" s="212" t="s">
        <v>347</v>
      </c>
      <c r="F224" s="213" t="s">
        <v>348</v>
      </c>
      <c r="G224" s="214" t="s">
        <v>148</v>
      </c>
      <c r="H224" s="215">
        <v>1</v>
      </c>
      <c r="I224" s="216"/>
      <c r="J224" s="216"/>
      <c r="K224" s="217">
        <f>ROUND(P224*H224,2)</f>
        <v>0</v>
      </c>
      <c r="L224" s="213" t="s">
        <v>135</v>
      </c>
      <c r="M224" s="41"/>
      <c r="N224" s="218" t="s">
        <v>1</v>
      </c>
      <c r="O224" s="219" t="s">
        <v>43</v>
      </c>
      <c r="P224" s="220">
        <f>I224+J224</f>
        <v>0</v>
      </c>
      <c r="Q224" s="220">
        <f>ROUND(I224*H224,2)</f>
        <v>0</v>
      </c>
      <c r="R224" s="220">
        <f>ROUND(J224*H224,2)</f>
        <v>0</v>
      </c>
      <c r="S224" s="88"/>
      <c r="T224" s="221">
        <f>S224*H224</f>
        <v>0</v>
      </c>
      <c r="U224" s="221">
        <v>0</v>
      </c>
      <c r="V224" s="221">
        <f>U224*H224</f>
        <v>0</v>
      </c>
      <c r="W224" s="221">
        <v>0</v>
      </c>
      <c r="X224" s="222">
        <f>W224*H224</f>
        <v>0</v>
      </c>
      <c r="Y224" s="35"/>
      <c r="Z224" s="35"/>
      <c r="AA224" s="35"/>
      <c r="AB224" s="35"/>
      <c r="AC224" s="35"/>
      <c r="AD224" s="35"/>
      <c r="AE224" s="35"/>
      <c r="AR224" s="223" t="s">
        <v>136</v>
      </c>
      <c r="AT224" s="223" t="s">
        <v>131</v>
      </c>
      <c r="AU224" s="223" t="s">
        <v>87</v>
      </c>
      <c r="AY224" s="14" t="s">
        <v>127</v>
      </c>
      <c r="BE224" s="224">
        <f>IF(O224="základní",K224,0)</f>
        <v>0</v>
      </c>
      <c r="BF224" s="224">
        <f>IF(O224="snížená",K224,0)</f>
        <v>0</v>
      </c>
      <c r="BG224" s="224">
        <f>IF(O224="zákl. přenesená",K224,0)</f>
        <v>0</v>
      </c>
      <c r="BH224" s="224">
        <f>IF(O224="sníž. přenesená",K224,0)</f>
        <v>0</v>
      </c>
      <c r="BI224" s="224">
        <f>IF(O224="nulová",K224,0)</f>
        <v>0</v>
      </c>
      <c r="BJ224" s="14" t="s">
        <v>85</v>
      </c>
      <c r="BK224" s="224">
        <f>ROUND(P224*H224,2)</f>
        <v>0</v>
      </c>
      <c r="BL224" s="14" t="s">
        <v>136</v>
      </c>
      <c r="BM224" s="223" t="s">
        <v>349</v>
      </c>
    </row>
    <row r="225" s="2" customFormat="1">
      <c r="A225" s="35"/>
      <c r="B225" s="36"/>
      <c r="C225" s="37"/>
      <c r="D225" s="225" t="s">
        <v>138</v>
      </c>
      <c r="E225" s="37"/>
      <c r="F225" s="226" t="s">
        <v>350</v>
      </c>
      <c r="G225" s="37"/>
      <c r="H225" s="37"/>
      <c r="I225" s="227"/>
      <c r="J225" s="227"/>
      <c r="K225" s="37"/>
      <c r="L225" s="37"/>
      <c r="M225" s="41"/>
      <c r="N225" s="228"/>
      <c r="O225" s="229"/>
      <c r="P225" s="88"/>
      <c r="Q225" s="88"/>
      <c r="R225" s="88"/>
      <c r="S225" s="88"/>
      <c r="T225" s="88"/>
      <c r="U225" s="88"/>
      <c r="V225" s="88"/>
      <c r="W225" s="88"/>
      <c r="X225" s="89"/>
      <c r="Y225" s="35"/>
      <c r="Z225" s="35"/>
      <c r="AA225" s="35"/>
      <c r="AB225" s="35"/>
      <c r="AC225" s="35"/>
      <c r="AD225" s="35"/>
      <c r="AE225" s="35"/>
      <c r="AT225" s="14" t="s">
        <v>138</v>
      </c>
      <c r="AU225" s="14" t="s">
        <v>87</v>
      </c>
    </row>
    <row r="226" s="2" customFormat="1" ht="24.15" customHeight="1">
      <c r="A226" s="35"/>
      <c r="B226" s="36"/>
      <c r="C226" s="211" t="s">
        <v>351</v>
      </c>
      <c r="D226" s="211" t="s">
        <v>131</v>
      </c>
      <c r="E226" s="212" t="s">
        <v>352</v>
      </c>
      <c r="F226" s="213" t="s">
        <v>353</v>
      </c>
      <c r="G226" s="214" t="s">
        <v>148</v>
      </c>
      <c r="H226" s="215">
        <v>2</v>
      </c>
      <c r="I226" s="216"/>
      <c r="J226" s="216"/>
      <c r="K226" s="217">
        <f>ROUND(P226*H226,2)</f>
        <v>0</v>
      </c>
      <c r="L226" s="213" t="s">
        <v>135</v>
      </c>
      <c r="M226" s="41"/>
      <c r="N226" s="218" t="s">
        <v>1</v>
      </c>
      <c r="O226" s="219" t="s">
        <v>43</v>
      </c>
      <c r="P226" s="220">
        <f>I226+J226</f>
        <v>0</v>
      </c>
      <c r="Q226" s="220">
        <f>ROUND(I226*H226,2)</f>
        <v>0</v>
      </c>
      <c r="R226" s="220">
        <f>ROUND(J226*H226,2)</f>
        <v>0</v>
      </c>
      <c r="S226" s="88"/>
      <c r="T226" s="221">
        <f>S226*H226</f>
        <v>0</v>
      </c>
      <c r="U226" s="221">
        <v>0</v>
      </c>
      <c r="V226" s="221">
        <f>U226*H226</f>
        <v>0</v>
      </c>
      <c r="W226" s="221">
        <v>0</v>
      </c>
      <c r="X226" s="222">
        <f>W226*H226</f>
        <v>0</v>
      </c>
      <c r="Y226" s="35"/>
      <c r="Z226" s="35"/>
      <c r="AA226" s="35"/>
      <c r="AB226" s="35"/>
      <c r="AC226" s="35"/>
      <c r="AD226" s="35"/>
      <c r="AE226" s="35"/>
      <c r="AR226" s="223" t="s">
        <v>136</v>
      </c>
      <c r="AT226" s="223" t="s">
        <v>131</v>
      </c>
      <c r="AU226" s="223" t="s">
        <v>87</v>
      </c>
      <c r="AY226" s="14" t="s">
        <v>127</v>
      </c>
      <c r="BE226" s="224">
        <f>IF(O226="základní",K226,0)</f>
        <v>0</v>
      </c>
      <c r="BF226" s="224">
        <f>IF(O226="snížená",K226,0)</f>
        <v>0</v>
      </c>
      <c r="BG226" s="224">
        <f>IF(O226="zákl. přenesená",K226,0)</f>
        <v>0</v>
      </c>
      <c r="BH226" s="224">
        <f>IF(O226="sníž. přenesená",K226,0)</f>
        <v>0</v>
      </c>
      <c r="BI226" s="224">
        <f>IF(O226="nulová",K226,0)</f>
        <v>0</v>
      </c>
      <c r="BJ226" s="14" t="s">
        <v>85</v>
      </c>
      <c r="BK226" s="224">
        <f>ROUND(P226*H226,2)</f>
        <v>0</v>
      </c>
      <c r="BL226" s="14" t="s">
        <v>136</v>
      </c>
      <c r="BM226" s="223" t="s">
        <v>354</v>
      </c>
    </row>
    <row r="227" s="2" customFormat="1">
      <c r="A227" s="35"/>
      <c r="B227" s="36"/>
      <c r="C227" s="37"/>
      <c r="D227" s="225" t="s">
        <v>138</v>
      </c>
      <c r="E227" s="37"/>
      <c r="F227" s="226" t="s">
        <v>355</v>
      </c>
      <c r="G227" s="37"/>
      <c r="H227" s="37"/>
      <c r="I227" s="227"/>
      <c r="J227" s="227"/>
      <c r="K227" s="37"/>
      <c r="L227" s="37"/>
      <c r="M227" s="41"/>
      <c r="N227" s="228"/>
      <c r="O227" s="229"/>
      <c r="P227" s="88"/>
      <c r="Q227" s="88"/>
      <c r="R227" s="88"/>
      <c r="S227" s="88"/>
      <c r="T227" s="88"/>
      <c r="U227" s="88"/>
      <c r="V227" s="88"/>
      <c r="W227" s="88"/>
      <c r="X227" s="89"/>
      <c r="Y227" s="35"/>
      <c r="Z227" s="35"/>
      <c r="AA227" s="35"/>
      <c r="AB227" s="35"/>
      <c r="AC227" s="35"/>
      <c r="AD227" s="35"/>
      <c r="AE227" s="35"/>
      <c r="AT227" s="14" t="s">
        <v>138</v>
      </c>
      <c r="AU227" s="14" t="s">
        <v>87</v>
      </c>
    </row>
    <row r="228" s="2" customFormat="1" ht="24.15" customHeight="1">
      <c r="A228" s="35"/>
      <c r="B228" s="36"/>
      <c r="C228" s="211" t="s">
        <v>356</v>
      </c>
      <c r="D228" s="211" t="s">
        <v>131</v>
      </c>
      <c r="E228" s="212" t="s">
        <v>357</v>
      </c>
      <c r="F228" s="213" t="s">
        <v>358</v>
      </c>
      <c r="G228" s="214" t="s">
        <v>148</v>
      </c>
      <c r="H228" s="215">
        <v>8</v>
      </c>
      <c r="I228" s="216"/>
      <c r="J228" s="216"/>
      <c r="K228" s="217">
        <f>ROUND(P228*H228,2)</f>
        <v>0</v>
      </c>
      <c r="L228" s="213" t="s">
        <v>135</v>
      </c>
      <c r="M228" s="41"/>
      <c r="N228" s="218" t="s">
        <v>1</v>
      </c>
      <c r="O228" s="219" t="s">
        <v>43</v>
      </c>
      <c r="P228" s="220">
        <f>I228+J228</f>
        <v>0</v>
      </c>
      <c r="Q228" s="220">
        <f>ROUND(I228*H228,2)</f>
        <v>0</v>
      </c>
      <c r="R228" s="220">
        <f>ROUND(J228*H228,2)</f>
        <v>0</v>
      </c>
      <c r="S228" s="88"/>
      <c r="T228" s="221">
        <f>S228*H228</f>
        <v>0</v>
      </c>
      <c r="U228" s="221">
        <v>0</v>
      </c>
      <c r="V228" s="221">
        <f>U228*H228</f>
        <v>0</v>
      </c>
      <c r="W228" s="221">
        <v>0</v>
      </c>
      <c r="X228" s="222">
        <f>W228*H228</f>
        <v>0</v>
      </c>
      <c r="Y228" s="35"/>
      <c r="Z228" s="35"/>
      <c r="AA228" s="35"/>
      <c r="AB228" s="35"/>
      <c r="AC228" s="35"/>
      <c r="AD228" s="35"/>
      <c r="AE228" s="35"/>
      <c r="AR228" s="223" t="s">
        <v>136</v>
      </c>
      <c r="AT228" s="223" t="s">
        <v>131</v>
      </c>
      <c r="AU228" s="223" t="s">
        <v>87</v>
      </c>
      <c r="AY228" s="14" t="s">
        <v>127</v>
      </c>
      <c r="BE228" s="224">
        <f>IF(O228="základní",K228,0)</f>
        <v>0</v>
      </c>
      <c r="BF228" s="224">
        <f>IF(O228="snížená",K228,0)</f>
        <v>0</v>
      </c>
      <c r="BG228" s="224">
        <f>IF(O228="zákl. přenesená",K228,0)</f>
        <v>0</v>
      </c>
      <c r="BH228" s="224">
        <f>IF(O228="sníž. přenesená",K228,0)</f>
        <v>0</v>
      </c>
      <c r="BI228" s="224">
        <f>IF(O228="nulová",K228,0)</f>
        <v>0</v>
      </c>
      <c r="BJ228" s="14" t="s">
        <v>85</v>
      </c>
      <c r="BK228" s="224">
        <f>ROUND(P228*H228,2)</f>
        <v>0</v>
      </c>
      <c r="BL228" s="14" t="s">
        <v>136</v>
      </c>
      <c r="BM228" s="223" t="s">
        <v>359</v>
      </c>
    </row>
    <row r="229" s="2" customFormat="1">
      <c r="A229" s="35"/>
      <c r="B229" s="36"/>
      <c r="C229" s="37"/>
      <c r="D229" s="225" t="s">
        <v>138</v>
      </c>
      <c r="E229" s="37"/>
      <c r="F229" s="226" t="s">
        <v>360</v>
      </c>
      <c r="G229" s="37"/>
      <c r="H229" s="37"/>
      <c r="I229" s="227"/>
      <c r="J229" s="227"/>
      <c r="K229" s="37"/>
      <c r="L229" s="37"/>
      <c r="M229" s="41"/>
      <c r="N229" s="228"/>
      <c r="O229" s="229"/>
      <c r="P229" s="88"/>
      <c r="Q229" s="88"/>
      <c r="R229" s="88"/>
      <c r="S229" s="88"/>
      <c r="T229" s="88"/>
      <c r="U229" s="88"/>
      <c r="V229" s="88"/>
      <c r="W229" s="88"/>
      <c r="X229" s="89"/>
      <c r="Y229" s="35"/>
      <c r="Z229" s="35"/>
      <c r="AA229" s="35"/>
      <c r="AB229" s="35"/>
      <c r="AC229" s="35"/>
      <c r="AD229" s="35"/>
      <c r="AE229" s="35"/>
      <c r="AT229" s="14" t="s">
        <v>138</v>
      </c>
      <c r="AU229" s="14" t="s">
        <v>87</v>
      </c>
    </row>
    <row r="230" s="2" customFormat="1" ht="24.15" customHeight="1">
      <c r="A230" s="35"/>
      <c r="B230" s="36"/>
      <c r="C230" s="211" t="s">
        <v>361</v>
      </c>
      <c r="D230" s="211" t="s">
        <v>131</v>
      </c>
      <c r="E230" s="212" t="s">
        <v>362</v>
      </c>
      <c r="F230" s="213" t="s">
        <v>363</v>
      </c>
      <c r="G230" s="214" t="s">
        <v>148</v>
      </c>
      <c r="H230" s="215">
        <v>8</v>
      </c>
      <c r="I230" s="216"/>
      <c r="J230" s="216"/>
      <c r="K230" s="217">
        <f>ROUND(P230*H230,2)</f>
        <v>0</v>
      </c>
      <c r="L230" s="213" t="s">
        <v>135</v>
      </c>
      <c r="M230" s="41"/>
      <c r="N230" s="218" t="s">
        <v>1</v>
      </c>
      <c r="O230" s="219" t="s">
        <v>43</v>
      </c>
      <c r="P230" s="220">
        <f>I230+J230</f>
        <v>0</v>
      </c>
      <c r="Q230" s="220">
        <f>ROUND(I230*H230,2)</f>
        <v>0</v>
      </c>
      <c r="R230" s="220">
        <f>ROUND(J230*H230,2)</f>
        <v>0</v>
      </c>
      <c r="S230" s="88"/>
      <c r="T230" s="221">
        <f>S230*H230</f>
        <v>0</v>
      </c>
      <c r="U230" s="221">
        <v>0</v>
      </c>
      <c r="V230" s="221">
        <f>U230*H230</f>
        <v>0</v>
      </c>
      <c r="W230" s="221">
        <v>0</v>
      </c>
      <c r="X230" s="222">
        <f>W230*H230</f>
        <v>0</v>
      </c>
      <c r="Y230" s="35"/>
      <c r="Z230" s="35"/>
      <c r="AA230" s="35"/>
      <c r="AB230" s="35"/>
      <c r="AC230" s="35"/>
      <c r="AD230" s="35"/>
      <c r="AE230" s="35"/>
      <c r="AR230" s="223" t="s">
        <v>136</v>
      </c>
      <c r="AT230" s="223" t="s">
        <v>131</v>
      </c>
      <c r="AU230" s="223" t="s">
        <v>87</v>
      </c>
      <c r="AY230" s="14" t="s">
        <v>127</v>
      </c>
      <c r="BE230" s="224">
        <f>IF(O230="základní",K230,0)</f>
        <v>0</v>
      </c>
      <c r="BF230" s="224">
        <f>IF(O230="snížená",K230,0)</f>
        <v>0</v>
      </c>
      <c r="BG230" s="224">
        <f>IF(O230="zákl. přenesená",K230,0)</f>
        <v>0</v>
      </c>
      <c r="BH230" s="224">
        <f>IF(O230="sníž. přenesená",K230,0)</f>
        <v>0</v>
      </c>
      <c r="BI230" s="224">
        <f>IF(O230="nulová",K230,0)</f>
        <v>0</v>
      </c>
      <c r="BJ230" s="14" t="s">
        <v>85</v>
      </c>
      <c r="BK230" s="224">
        <f>ROUND(P230*H230,2)</f>
        <v>0</v>
      </c>
      <c r="BL230" s="14" t="s">
        <v>136</v>
      </c>
      <c r="BM230" s="223" t="s">
        <v>364</v>
      </c>
    </row>
    <row r="231" s="2" customFormat="1">
      <c r="A231" s="35"/>
      <c r="B231" s="36"/>
      <c r="C231" s="37"/>
      <c r="D231" s="225" t="s">
        <v>138</v>
      </c>
      <c r="E231" s="37"/>
      <c r="F231" s="226" t="s">
        <v>365</v>
      </c>
      <c r="G231" s="37"/>
      <c r="H231" s="37"/>
      <c r="I231" s="227"/>
      <c r="J231" s="227"/>
      <c r="K231" s="37"/>
      <c r="L231" s="37"/>
      <c r="M231" s="41"/>
      <c r="N231" s="228"/>
      <c r="O231" s="229"/>
      <c r="P231" s="88"/>
      <c r="Q231" s="88"/>
      <c r="R231" s="88"/>
      <c r="S231" s="88"/>
      <c r="T231" s="88"/>
      <c r="U231" s="88"/>
      <c r="V231" s="88"/>
      <c r="W231" s="88"/>
      <c r="X231" s="89"/>
      <c r="Y231" s="35"/>
      <c r="Z231" s="35"/>
      <c r="AA231" s="35"/>
      <c r="AB231" s="35"/>
      <c r="AC231" s="35"/>
      <c r="AD231" s="35"/>
      <c r="AE231" s="35"/>
      <c r="AT231" s="14" t="s">
        <v>138</v>
      </c>
      <c r="AU231" s="14" t="s">
        <v>87</v>
      </c>
    </row>
    <row r="232" s="2" customFormat="1" ht="33" customHeight="1">
      <c r="A232" s="35"/>
      <c r="B232" s="36"/>
      <c r="C232" s="211" t="s">
        <v>366</v>
      </c>
      <c r="D232" s="211" t="s">
        <v>131</v>
      </c>
      <c r="E232" s="212" t="s">
        <v>367</v>
      </c>
      <c r="F232" s="213" t="s">
        <v>368</v>
      </c>
      <c r="G232" s="214" t="s">
        <v>148</v>
      </c>
      <c r="H232" s="215">
        <v>1</v>
      </c>
      <c r="I232" s="216"/>
      <c r="J232" s="216"/>
      <c r="K232" s="217">
        <f>ROUND(P232*H232,2)</f>
        <v>0</v>
      </c>
      <c r="L232" s="213" t="s">
        <v>135</v>
      </c>
      <c r="M232" s="41"/>
      <c r="N232" s="218" t="s">
        <v>1</v>
      </c>
      <c r="O232" s="219" t="s">
        <v>43</v>
      </c>
      <c r="P232" s="220">
        <f>I232+J232</f>
        <v>0</v>
      </c>
      <c r="Q232" s="220">
        <f>ROUND(I232*H232,2)</f>
        <v>0</v>
      </c>
      <c r="R232" s="220">
        <f>ROUND(J232*H232,2)</f>
        <v>0</v>
      </c>
      <c r="S232" s="88"/>
      <c r="T232" s="221">
        <f>S232*H232</f>
        <v>0</v>
      </c>
      <c r="U232" s="221">
        <v>0</v>
      </c>
      <c r="V232" s="221">
        <f>U232*H232</f>
        <v>0</v>
      </c>
      <c r="W232" s="221">
        <v>0</v>
      </c>
      <c r="X232" s="222">
        <f>W232*H232</f>
        <v>0</v>
      </c>
      <c r="Y232" s="35"/>
      <c r="Z232" s="35"/>
      <c r="AA232" s="35"/>
      <c r="AB232" s="35"/>
      <c r="AC232" s="35"/>
      <c r="AD232" s="35"/>
      <c r="AE232" s="35"/>
      <c r="AR232" s="223" t="s">
        <v>136</v>
      </c>
      <c r="AT232" s="223" t="s">
        <v>131</v>
      </c>
      <c r="AU232" s="223" t="s">
        <v>87</v>
      </c>
      <c r="AY232" s="14" t="s">
        <v>127</v>
      </c>
      <c r="BE232" s="224">
        <f>IF(O232="základní",K232,0)</f>
        <v>0</v>
      </c>
      <c r="BF232" s="224">
        <f>IF(O232="snížená",K232,0)</f>
        <v>0</v>
      </c>
      <c r="BG232" s="224">
        <f>IF(O232="zákl. přenesená",K232,0)</f>
        <v>0</v>
      </c>
      <c r="BH232" s="224">
        <f>IF(O232="sníž. přenesená",K232,0)</f>
        <v>0</v>
      </c>
      <c r="BI232" s="224">
        <f>IF(O232="nulová",K232,0)</f>
        <v>0</v>
      </c>
      <c r="BJ232" s="14" t="s">
        <v>85</v>
      </c>
      <c r="BK232" s="224">
        <f>ROUND(P232*H232,2)</f>
        <v>0</v>
      </c>
      <c r="BL232" s="14" t="s">
        <v>136</v>
      </c>
      <c r="BM232" s="223" t="s">
        <v>369</v>
      </c>
    </row>
    <row r="233" s="2" customFormat="1">
      <c r="A233" s="35"/>
      <c r="B233" s="36"/>
      <c r="C233" s="37"/>
      <c r="D233" s="225" t="s">
        <v>138</v>
      </c>
      <c r="E233" s="37"/>
      <c r="F233" s="226" t="s">
        <v>370</v>
      </c>
      <c r="G233" s="37"/>
      <c r="H233" s="37"/>
      <c r="I233" s="227"/>
      <c r="J233" s="227"/>
      <c r="K233" s="37"/>
      <c r="L233" s="37"/>
      <c r="M233" s="41"/>
      <c r="N233" s="228"/>
      <c r="O233" s="229"/>
      <c r="P233" s="88"/>
      <c r="Q233" s="88"/>
      <c r="R233" s="88"/>
      <c r="S233" s="88"/>
      <c r="T233" s="88"/>
      <c r="U233" s="88"/>
      <c r="V233" s="88"/>
      <c r="W233" s="88"/>
      <c r="X233" s="89"/>
      <c r="Y233" s="35"/>
      <c r="Z233" s="35"/>
      <c r="AA233" s="35"/>
      <c r="AB233" s="35"/>
      <c r="AC233" s="35"/>
      <c r="AD233" s="35"/>
      <c r="AE233" s="35"/>
      <c r="AT233" s="14" t="s">
        <v>138</v>
      </c>
      <c r="AU233" s="14" t="s">
        <v>87</v>
      </c>
    </row>
    <row r="234" s="2" customFormat="1" ht="24.15" customHeight="1">
      <c r="A234" s="35"/>
      <c r="B234" s="36"/>
      <c r="C234" s="211" t="s">
        <v>371</v>
      </c>
      <c r="D234" s="211" t="s">
        <v>131</v>
      </c>
      <c r="E234" s="212" t="s">
        <v>372</v>
      </c>
      <c r="F234" s="213" t="s">
        <v>373</v>
      </c>
      <c r="G234" s="214" t="s">
        <v>148</v>
      </c>
      <c r="H234" s="215">
        <v>2</v>
      </c>
      <c r="I234" s="216"/>
      <c r="J234" s="216"/>
      <c r="K234" s="217">
        <f>ROUND(P234*H234,2)</f>
        <v>0</v>
      </c>
      <c r="L234" s="213" t="s">
        <v>135</v>
      </c>
      <c r="M234" s="41"/>
      <c r="N234" s="218" t="s">
        <v>1</v>
      </c>
      <c r="O234" s="219" t="s">
        <v>43</v>
      </c>
      <c r="P234" s="220">
        <f>I234+J234</f>
        <v>0</v>
      </c>
      <c r="Q234" s="220">
        <f>ROUND(I234*H234,2)</f>
        <v>0</v>
      </c>
      <c r="R234" s="220">
        <f>ROUND(J234*H234,2)</f>
        <v>0</v>
      </c>
      <c r="S234" s="88"/>
      <c r="T234" s="221">
        <f>S234*H234</f>
        <v>0</v>
      </c>
      <c r="U234" s="221">
        <v>0</v>
      </c>
      <c r="V234" s="221">
        <f>U234*H234</f>
        <v>0</v>
      </c>
      <c r="W234" s="221">
        <v>0</v>
      </c>
      <c r="X234" s="222">
        <f>W234*H234</f>
        <v>0</v>
      </c>
      <c r="Y234" s="35"/>
      <c r="Z234" s="35"/>
      <c r="AA234" s="35"/>
      <c r="AB234" s="35"/>
      <c r="AC234" s="35"/>
      <c r="AD234" s="35"/>
      <c r="AE234" s="35"/>
      <c r="AR234" s="223" t="s">
        <v>136</v>
      </c>
      <c r="AT234" s="223" t="s">
        <v>131</v>
      </c>
      <c r="AU234" s="223" t="s">
        <v>87</v>
      </c>
      <c r="AY234" s="14" t="s">
        <v>127</v>
      </c>
      <c r="BE234" s="224">
        <f>IF(O234="základní",K234,0)</f>
        <v>0</v>
      </c>
      <c r="BF234" s="224">
        <f>IF(O234="snížená",K234,0)</f>
        <v>0</v>
      </c>
      <c r="BG234" s="224">
        <f>IF(O234="zákl. přenesená",K234,0)</f>
        <v>0</v>
      </c>
      <c r="BH234" s="224">
        <f>IF(O234="sníž. přenesená",K234,0)</f>
        <v>0</v>
      </c>
      <c r="BI234" s="224">
        <f>IF(O234="nulová",K234,0)</f>
        <v>0</v>
      </c>
      <c r="BJ234" s="14" t="s">
        <v>85</v>
      </c>
      <c r="BK234" s="224">
        <f>ROUND(P234*H234,2)</f>
        <v>0</v>
      </c>
      <c r="BL234" s="14" t="s">
        <v>136</v>
      </c>
      <c r="BM234" s="223" t="s">
        <v>374</v>
      </c>
    </row>
    <row r="235" s="2" customFormat="1">
      <c r="A235" s="35"/>
      <c r="B235" s="36"/>
      <c r="C235" s="37"/>
      <c r="D235" s="225" t="s">
        <v>138</v>
      </c>
      <c r="E235" s="37"/>
      <c r="F235" s="226" t="s">
        <v>375</v>
      </c>
      <c r="G235" s="37"/>
      <c r="H235" s="37"/>
      <c r="I235" s="227"/>
      <c r="J235" s="227"/>
      <c r="K235" s="37"/>
      <c r="L235" s="37"/>
      <c r="M235" s="41"/>
      <c r="N235" s="228"/>
      <c r="O235" s="229"/>
      <c r="P235" s="88"/>
      <c r="Q235" s="88"/>
      <c r="R235" s="88"/>
      <c r="S235" s="88"/>
      <c r="T235" s="88"/>
      <c r="U235" s="88"/>
      <c r="V235" s="88"/>
      <c r="W235" s="88"/>
      <c r="X235" s="89"/>
      <c r="Y235" s="35"/>
      <c r="Z235" s="35"/>
      <c r="AA235" s="35"/>
      <c r="AB235" s="35"/>
      <c r="AC235" s="35"/>
      <c r="AD235" s="35"/>
      <c r="AE235" s="35"/>
      <c r="AT235" s="14" t="s">
        <v>138</v>
      </c>
      <c r="AU235" s="14" t="s">
        <v>87</v>
      </c>
    </row>
    <row r="236" s="2" customFormat="1" ht="24.15" customHeight="1">
      <c r="A236" s="35"/>
      <c r="B236" s="36"/>
      <c r="C236" s="211" t="s">
        <v>376</v>
      </c>
      <c r="D236" s="211" t="s">
        <v>131</v>
      </c>
      <c r="E236" s="212" t="s">
        <v>377</v>
      </c>
      <c r="F236" s="213" t="s">
        <v>378</v>
      </c>
      <c r="G236" s="214" t="s">
        <v>148</v>
      </c>
      <c r="H236" s="215">
        <v>1</v>
      </c>
      <c r="I236" s="216"/>
      <c r="J236" s="216"/>
      <c r="K236" s="217">
        <f>ROUND(P236*H236,2)</f>
        <v>0</v>
      </c>
      <c r="L236" s="213" t="s">
        <v>135</v>
      </c>
      <c r="M236" s="41"/>
      <c r="N236" s="218" t="s">
        <v>1</v>
      </c>
      <c r="O236" s="219" t="s">
        <v>43</v>
      </c>
      <c r="P236" s="220">
        <f>I236+J236</f>
        <v>0</v>
      </c>
      <c r="Q236" s="220">
        <f>ROUND(I236*H236,2)</f>
        <v>0</v>
      </c>
      <c r="R236" s="220">
        <f>ROUND(J236*H236,2)</f>
        <v>0</v>
      </c>
      <c r="S236" s="88"/>
      <c r="T236" s="221">
        <f>S236*H236</f>
        <v>0</v>
      </c>
      <c r="U236" s="221">
        <v>0</v>
      </c>
      <c r="V236" s="221">
        <f>U236*H236</f>
        <v>0</v>
      </c>
      <c r="W236" s="221">
        <v>0</v>
      </c>
      <c r="X236" s="222">
        <f>W236*H236</f>
        <v>0</v>
      </c>
      <c r="Y236" s="35"/>
      <c r="Z236" s="35"/>
      <c r="AA236" s="35"/>
      <c r="AB236" s="35"/>
      <c r="AC236" s="35"/>
      <c r="AD236" s="35"/>
      <c r="AE236" s="35"/>
      <c r="AR236" s="223" t="s">
        <v>136</v>
      </c>
      <c r="AT236" s="223" t="s">
        <v>131</v>
      </c>
      <c r="AU236" s="223" t="s">
        <v>87</v>
      </c>
      <c r="AY236" s="14" t="s">
        <v>127</v>
      </c>
      <c r="BE236" s="224">
        <f>IF(O236="základní",K236,0)</f>
        <v>0</v>
      </c>
      <c r="BF236" s="224">
        <f>IF(O236="snížená",K236,0)</f>
        <v>0</v>
      </c>
      <c r="BG236" s="224">
        <f>IF(O236="zákl. přenesená",K236,0)</f>
        <v>0</v>
      </c>
      <c r="BH236" s="224">
        <f>IF(O236="sníž. přenesená",K236,0)</f>
        <v>0</v>
      </c>
      <c r="BI236" s="224">
        <f>IF(O236="nulová",K236,0)</f>
        <v>0</v>
      </c>
      <c r="BJ236" s="14" t="s">
        <v>85</v>
      </c>
      <c r="BK236" s="224">
        <f>ROUND(P236*H236,2)</f>
        <v>0</v>
      </c>
      <c r="BL236" s="14" t="s">
        <v>136</v>
      </c>
      <c r="BM236" s="223" t="s">
        <v>379</v>
      </c>
    </row>
    <row r="237" s="2" customFormat="1">
      <c r="A237" s="35"/>
      <c r="B237" s="36"/>
      <c r="C237" s="37"/>
      <c r="D237" s="225" t="s">
        <v>138</v>
      </c>
      <c r="E237" s="37"/>
      <c r="F237" s="226" t="s">
        <v>380</v>
      </c>
      <c r="G237" s="37"/>
      <c r="H237" s="37"/>
      <c r="I237" s="227"/>
      <c r="J237" s="227"/>
      <c r="K237" s="37"/>
      <c r="L237" s="37"/>
      <c r="M237" s="41"/>
      <c r="N237" s="228"/>
      <c r="O237" s="229"/>
      <c r="P237" s="88"/>
      <c r="Q237" s="88"/>
      <c r="R237" s="88"/>
      <c r="S237" s="88"/>
      <c r="T237" s="88"/>
      <c r="U237" s="88"/>
      <c r="V237" s="88"/>
      <c r="W237" s="88"/>
      <c r="X237" s="89"/>
      <c r="Y237" s="35"/>
      <c r="Z237" s="35"/>
      <c r="AA237" s="35"/>
      <c r="AB237" s="35"/>
      <c r="AC237" s="35"/>
      <c r="AD237" s="35"/>
      <c r="AE237" s="35"/>
      <c r="AT237" s="14" t="s">
        <v>138</v>
      </c>
      <c r="AU237" s="14" t="s">
        <v>87</v>
      </c>
    </row>
    <row r="238" s="2" customFormat="1" ht="24.15" customHeight="1">
      <c r="A238" s="35"/>
      <c r="B238" s="36"/>
      <c r="C238" s="211" t="s">
        <v>381</v>
      </c>
      <c r="D238" s="211" t="s">
        <v>131</v>
      </c>
      <c r="E238" s="212" t="s">
        <v>382</v>
      </c>
      <c r="F238" s="213" t="s">
        <v>383</v>
      </c>
      <c r="G238" s="214" t="s">
        <v>148</v>
      </c>
      <c r="H238" s="215">
        <v>1</v>
      </c>
      <c r="I238" s="216"/>
      <c r="J238" s="216"/>
      <c r="K238" s="217">
        <f>ROUND(P238*H238,2)</f>
        <v>0</v>
      </c>
      <c r="L238" s="213" t="s">
        <v>135</v>
      </c>
      <c r="M238" s="41"/>
      <c r="N238" s="218" t="s">
        <v>1</v>
      </c>
      <c r="O238" s="219" t="s">
        <v>43</v>
      </c>
      <c r="P238" s="220">
        <f>I238+J238</f>
        <v>0</v>
      </c>
      <c r="Q238" s="220">
        <f>ROUND(I238*H238,2)</f>
        <v>0</v>
      </c>
      <c r="R238" s="220">
        <f>ROUND(J238*H238,2)</f>
        <v>0</v>
      </c>
      <c r="S238" s="88"/>
      <c r="T238" s="221">
        <f>S238*H238</f>
        <v>0</v>
      </c>
      <c r="U238" s="221">
        <v>0</v>
      </c>
      <c r="V238" s="221">
        <f>U238*H238</f>
        <v>0</v>
      </c>
      <c r="W238" s="221">
        <v>0</v>
      </c>
      <c r="X238" s="222">
        <f>W238*H238</f>
        <v>0</v>
      </c>
      <c r="Y238" s="35"/>
      <c r="Z238" s="35"/>
      <c r="AA238" s="35"/>
      <c r="AB238" s="35"/>
      <c r="AC238" s="35"/>
      <c r="AD238" s="35"/>
      <c r="AE238" s="35"/>
      <c r="AR238" s="223" t="s">
        <v>136</v>
      </c>
      <c r="AT238" s="223" t="s">
        <v>131</v>
      </c>
      <c r="AU238" s="223" t="s">
        <v>87</v>
      </c>
      <c r="AY238" s="14" t="s">
        <v>127</v>
      </c>
      <c r="BE238" s="224">
        <f>IF(O238="základní",K238,0)</f>
        <v>0</v>
      </c>
      <c r="BF238" s="224">
        <f>IF(O238="snížená",K238,0)</f>
        <v>0</v>
      </c>
      <c r="BG238" s="224">
        <f>IF(O238="zákl. přenesená",K238,0)</f>
        <v>0</v>
      </c>
      <c r="BH238" s="224">
        <f>IF(O238="sníž. přenesená",K238,0)</f>
        <v>0</v>
      </c>
      <c r="BI238" s="224">
        <f>IF(O238="nulová",K238,0)</f>
        <v>0</v>
      </c>
      <c r="BJ238" s="14" t="s">
        <v>85</v>
      </c>
      <c r="BK238" s="224">
        <f>ROUND(P238*H238,2)</f>
        <v>0</v>
      </c>
      <c r="BL238" s="14" t="s">
        <v>136</v>
      </c>
      <c r="BM238" s="223" t="s">
        <v>384</v>
      </c>
    </row>
    <row r="239" s="2" customFormat="1">
      <c r="A239" s="35"/>
      <c r="B239" s="36"/>
      <c r="C239" s="37"/>
      <c r="D239" s="225" t="s">
        <v>138</v>
      </c>
      <c r="E239" s="37"/>
      <c r="F239" s="226" t="s">
        <v>385</v>
      </c>
      <c r="G239" s="37"/>
      <c r="H239" s="37"/>
      <c r="I239" s="227"/>
      <c r="J239" s="227"/>
      <c r="K239" s="37"/>
      <c r="L239" s="37"/>
      <c r="M239" s="41"/>
      <c r="N239" s="228"/>
      <c r="O239" s="229"/>
      <c r="P239" s="88"/>
      <c r="Q239" s="88"/>
      <c r="R239" s="88"/>
      <c r="S239" s="88"/>
      <c r="T239" s="88"/>
      <c r="U239" s="88"/>
      <c r="V239" s="88"/>
      <c r="W239" s="88"/>
      <c r="X239" s="89"/>
      <c r="Y239" s="35"/>
      <c r="Z239" s="35"/>
      <c r="AA239" s="35"/>
      <c r="AB239" s="35"/>
      <c r="AC239" s="35"/>
      <c r="AD239" s="35"/>
      <c r="AE239" s="35"/>
      <c r="AT239" s="14" t="s">
        <v>138</v>
      </c>
      <c r="AU239" s="14" t="s">
        <v>87</v>
      </c>
    </row>
    <row r="240" s="2" customFormat="1" ht="24.15" customHeight="1">
      <c r="A240" s="35"/>
      <c r="B240" s="36"/>
      <c r="C240" s="211" t="s">
        <v>386</v>
      </c>
      <c r="D240" s="211" t="s">
        <v>131</v>
      </c>
      <c r="E240" s="212" t="s">
        <v>177</v>
      </c>
      <c r="F240" s="213" t="s">
        <v>178</v>
      </c>
      <c r="G240" s="214" t="s">
        <v>179</v>
      </c>
      <c r="H240" s="215">
        <v>2</v>
      </c>
      <c r="I240" s="216"/>
      <c r="J240" s="216"/>
      <c r="K240" s="217">
        <f>ROUND(P240*H240,2)</f>
        <v>0</v>
      </c>
      <c r="L240" s="213" t="s">
        <v>135</v>
      </c>
      <c r="M240" s="41"/>
      <c r="N240" s="218" t="s">
        <v>1</v>
      </c>
      <c r="O240" s="219" t="s">
        <v>43</v>
      </c>
      <c r="P240" s="220">
        <f>I240+J240</f>
        <v>0</v>
      </c>
      <c r="Q240" s="220">
        <f>ROUND(I240*H240,2)</f>
        <v>0</v>
      </c>
      <c r="R240" s="220">
        <f>ROUND(J240*H240,2)</f>
        <v>0</v>
      </c>
      <c r="S240" s="88"/>
      <c r="T240" s="221">
        <f>S240*H240</f>
        <v>0</v>
      </c>
      <c r="U240" s="221">
        <v>0</v>
      </c>
      <c r="V240" s="221">
        <f>U240*H240</f>
        <v>0</v>
      </c>
      <c r="W240" s="221">
        <v>0</v>
      </c>
      <c r="X240" s="222">
        <f>W240*H240</f>
        <v>0</v>
      </c>
      <c r="Y240" s="35"/>
      <c r="Z240" s="35"/>
      <c r="AA240" s="35"/>
      <c r="AB240" s="35"/>
      <c r="AC240" s="35"/>
      <c r="AD240" s="35"/>
      <c r="AE240" s="35"/>
      <c r="AR240" s="223" t="s">
        <v>136</v>
      </c>
      <c r="AT240" s="223" t="s">
        <v>131</v>
      </c>
      <c r="AU240" s="223" t="s">
        <v>87</v>
      </c>
      <c r="AY240" s="14" t="s">
        <v>127</v>
      </c>
      <c r="BE240" s="224">
        <f>IF(O240="základní",K240,0)</f>
        <v>0</v>
      </c>
      <c r="BF240" s="224">
        <f>IF(O240="snížená",K240,0)</f>
        <v>0</v>
      </c>
      <c r="BG240" s="224">
        <f>IF(O240="zákl. přenesená",K240,0)</f>
        <v>0</v>
      </c>
      <c r="BH240" s="224">
        <f>IF(O240="sníž. přenesená",K240,0)</f>
        <v>0</v>
      </c>
      <c r="BI240" s="224">
        <f>IF(O240="nulová",K240,0)</f>
        <v>0</v>
      </c>
      <c r="BJ240" s="14" t="s">
        <v>85</v>
      </c>
      <c r="BK240" s="224">
        <f>ROUND(P240*H240,2)</f>
        <v>0</v>
      </c>
      <c r="BL240" s="14" t="s">
        <v>136</v>
      </c>
      <c r="BM240" s="223" t="s">
        <v>387</v>
      </c>
    </row>
    <row r="241" s="2" customFormat="1">
      <c r="A241" s="35"/>
      <c r="B241" s="36"/>
      <c r="C241" s="37"/>
      <c r="D241" s="225" t="s">
        <v>138</v>
      </c>
      <c r="E241" s="37"/>
      <c r="F241" s="226" t="s">
        <v>181</v>
      </c>
      <c r="G241" s="37"/>
      <c r="H241" s="37"/>
      <c r="I241" s="227"/>
      <c r="J241" s="227"/>
      <c r="K241" s="37"/>
      <c r="L241" s="37"/>
      <c r="M241" s="41"/>
      <c r="N241" s="228"/>
      <c r="O241" s="229"/>
      <c r="P241" s="88"/>
      <c r="Q241" s="88"/>
      <c r="R241" s="88"/>
      <c r="S241" s="88"/>
      <c r="T241" s="88"/>
      <c r="U241" s="88"/>
      <c r="V241" s="88"/>
      <c r="W241" s="88"/>
      <c r="X241" s="89"/>
      <c r="Y241" s="35"/>
      <c r="Z241" s="35"/>
      <c r="AA241" s="35"/>
      <c r="AB241" s="35"/>
      <c r="AC241" s="35"/>
      <c r="AD241" s="35"/>
      <c r="AE241" s="35"/>
      <c r="AT241" s="14" t="s">
        <v>138</v>
      </c>
      <c r="AU241" s="14" t="s">
        <v>87</v>
      </c>
    </row>
    <row r="242" s="12" customFormat="1" ht="22.8" customHeight="1">
      <c r="A242" s="12"/>
      <c r="B242" s="194"/>
      <c r="C242" s="195"/>
      <c r="D242" s="196" t="s">
        <v>79</v>
      </c>
      <c r="E242" s="209" t="s">
        <v>388</v>
      </c>
      <c r="F242" s="209" t="s">
        <v>389</v>
      </c>
      <c r="G242" s="195"/>
      <c r="H242" s="195"/>
      <c r="I242" s="198"/>
      <c r="J242" s="198"/>
      <c r="K242" s="210">
        <f>BK242</f>
        <v>0</v>
      </c>
      <c r="L242" s="195"/>
      <c r="M242" s="200"/>
      <c r="N242" s="201"/>
      <c r="O242" s="202"/>
      <c r="P242" s="202"/>
      <c r="Q242" s="203">
        <f>SUM(Q243:Q248)</f>
        <v>0</v>
      </c>
      <c r="R242" s="203">
        <f>SUM(R243:R248)</f>
        <v>0</v>
      </c>
      <c r="S242" s="202"/>
      <c r="T242" s="204">
        <f>SUM(T243:T248)</f>
        <v>0</v>
      </c>
      <c r="U242" s="202"/>
      <c r="V242" s="204">
        <f>SUM(V243:V248)</f>
        <v>0</v>
      </c>
      <c r="W242" s="202"/>
      <c r="X242" s="205">
        <f>SUM(X243:X248)</f>
        <v>0</v>
      </c>
      <c r="Y242" s="12"/>
      <c r="Z242" s="12"/>
      <c r="AA242" s="12"/>
      <c r="AB242" s="12"/>
      <c r="AC242" s="12"/>
      <c r="AD242" s="12"/>
      <c r="AE242" s="12"/>
      <c r="AR242" s="206" t="s">
        <v>85</v>
      </c>
      <c r="AT242" s="207" t="s">
        <v>79</v>
      </c>
      <c r="AU242" s="207" t="s">
        <v>85</v>
      </c>
      <c r="AY242" s="206" t="s">
        <v>127</v>
      </c>
      <c r="BK242" s="208">
        <f>SUM(BK243:BK248)</f>
        <v>0</v>
      </c>
    </row>
    <row r="243" s="2" customFormat="1" ht="37.8" customHeight="1">
      <c r="A243" s="35"/>
      <c r="B243" s="36"/>
      <c r="C243" s="211" t="s">
        <v>390</v>
      </c>
      <c r="D243" s="211" t="s">
        <v>131</v>
      </c>
      <c r="E243" s="212" t="s">
        <v>391</v>
      </c>
      <c r="F243" s="213" t="s">
        <v>392</v>
      </c>
      <c r="G243" s="214" t="s">
        <v>148</v>
      </c>
      <c r="H243" s="215">
        <v>1</v>
      </c>
      <c r="I243" s="216"/>
      <c r="J243" s="216"/>
      <c r="K243" s="217">
        <f>ROUND(P243*H243,2)</f>
        <v>0</v>
      </c>
      <c r="L243" s="213" t="s">
        <v>135</v>
      </c>
      <c r="M243" s="41"/>
      <c r="N243" s="218" t="s">
        <v>1</v>
      </c>
      <c r="O243" s="219" t="s">
        <v>43</v>
      </c>
      <c r="P243" s="220">
        <f>I243+J243</f>
        <v>0</v>
      </c>
      <c r="Q243" s="220">
        <f>ROUND(I243*H243,2)</f>
        <v>0</v>
      </c>
      <c r="R243" s="220">
        <f>ROUND(J243*H243,2)</f>
        <v>0</v>
      </c>
      <c r="S243" s="88"/>
      <c r="T243" s="221">
        <f>S243*H243</f>
        <v>0</v>
      </c>
      <c r="U243" s="221">
        <v>0</v>
      </c>
      <c r="V243" s="221">
        <f>U243*H243</f>
        <v>0</v>
      </c>
      <c r="W243" s="221">
        <v>0</v>
      </c>
      <c r="X243" s="222">
        <f>W243*H243</f>
        <v>0</v>
      </c>
      <c r="Y243" s="35"/>
      <c r="Z243" s="35"/>
      <c r="AA243" s="35"/>
      <c r="AB243" s="35"/>
      <c r="AC243" s="35"/>
      <c r="AD243" s="35"/>
      <c r="AE243" s="35"/>
      <c r="AR243" s="223" t="s">
        <v>150</v>
      </c>
      <c r="AT243" s="223" t="s">
        <v>131</v>
      </c>
      <c r="AU243" s="223" t="s">
        <v>87</v>
      </c>
      <c r="AY243" s="14" t="s">
        <v>127</v>
      </c>
      <c r="BE243" s="224">
        <f>IF(O243="základní",K243,0)</f>
        <v>0</v>
      </c>
      <c r="BF243" s="224">
        <f>IF(O243="snížená",K243,0)</f>
        <v>0</v>
      </c>
      <c r="BG243" s="224">
        <f>IF(O243="zákl. přenesená",K243,0)</f>
        <v>0</v>
      </c>
      <c r="BH243" s="224">
        <f>IF(O243="sníž. přenesená",K243,0)</f>
        <v>0</v>
      </c>
      <c r="BI243" s="224">
        <f>IF(O243="nulová",K243,0)</f>
        <v>0</v>
      </c>
      <c r="BJ243" s="14" t="s">
        <v>85</v>
      </c>
      <c r="BK243" s="224">
        <f>ROUND(P243*H243,2)</f>
        <v>0</v>
      </c>
      <c r="BL243" s="14" t="s">
        <v>150</v>
      </c>
      <c r="BM243" s="223" t="s">
        <v>393</v>
      </c>
    </row>
    <row r="244" s="2" customFormat="1">
      <c r="A244" s="35"/>
      <c r="B244" s="36"/>
      <c r="C244" s="37"/>
      <c r="D244" s="225" t="s">
        <v>138</v>
      </c>
      <c r="E244" s="37"/>
      <c r="F244" s="226" t="s">
        <v>394</v>
      </c>
      <c r="G244" s="37"/>
      <c r="H244" s="37"/>
      <c r="I244" s="227"/>
      <c r="J244" s="227"/>
      <c r="K244" s="37"/>
      <c r="L244" s="37"/>
      <c r="M244" s="41"/>
      <c r="N244" s="228"/>
      <c r="O244" s="229"/>
      <c r="P244" s="88"/>
      <c r="Q244" s="88"/>
      <c r="R244" s="88"/>
      <c r="S244" s="88"/>
      <c r="T244" s="88"/>
      <c r="U244" s="88"/>
      <c r="V244" s="88"/>
      <c r="W244" s="88"/>
      <c r="X244" s="89"/>
      <c r="Y244" s="35"/>
      <c r="Z244" s="35"/>
      <c r="AA244" s="35"/>
      <c r="AB244" s="35"/>
      <c r="AC244" s="35"/>
      <c r="AD244" s="35"/>
      <c r="AE244" s="35"/>
      <c r="AT244" s="14" t="s">
        <v>138</v>
      </c>
      <c r="AU244" s="14" t="s">
        <v>87</v>
      </c>
    </row>
    <row r="245" s="2" customFormat="1" ht="55.5" customHeight="1">
      <c r="A245" s="35"/>
      <c r="B245" s="36"/>
      <c r="C245" s="211" t="s">
        <v>395</v>
      </c>
      <c r="D245" s="211" t="s">
        <v>131</v>
      </c>
      <c r="E245" s="212" t="s">
        <v>396</v>
      </c>
      <c r="F245" s="213" t="s">
        <v>397</v>
      </c>
      <c r="G245" s="214" t="s">
        <v>148</v>
      </c>
      <c r="H245" s="215">
        <v>1</v>
      </c>
      <c r="I245" s="216"/>
      <c r="J245" s="216"/>
      <c r="K245" s="217">
        <f>ROUND(P245*H245,2)</f>
        <v>0</v>
      </c>
      <c r="L245" s="213" t="s">
        <v>135</v>
      </c>
      <c r="M245" s="41"/>
      <c r="N245" s="218" t="s">
        <v>1</v>
      </c>
      <c r="O245" s="219" t="s">
        <v>43</v>
      </c>
      <c r="P245" s="220">
        <f>I245+J245</f>
        <v>0</v>
      </c>
      <c r="Q245" s="220">
        <f>ROUND(I245*H245,2)</f>
        <v>0</v>
      </c>
      <c r="R245" s="220">
        <f>ROUND(J245*H245,2)</f>
        <v>0</v>
      </c>
      <c r="S245" s="88"/>
      <c r="T245" s="221">
        <f>S245*H245</f>
        <v>0</v>
      </c>
      <c r="U245" s="221">
        <v>0</v>
      </c>
      <c r="V245" s="221">
        <f>U245*H245</f>
        <v>0</v>
      </c>
      <c r="W245" s="221">
        <v>0</v>
      </c>
      <c r="X245" s="222">
        <f>W245*H245</f>
        <v>0</v>
      </c>
      <c r="Y245" s="35"/>
      <c r="Z245" s="35"/>
      <c r="AA245" s="35"/>
      <c r="AB245" s="35"/>
      <c r="AC245" s="35"/>
      <c r="AD245" s="35"/>
      <c r="AE245" s="35"/>
      <c r="AR245" s="223" t="s">
        <v>136</v>
      </c>
      <c r="AT245" s="223" t="s">
        <v>131</v>
      </c>
      <c r="AU245" s="223" t="s">
        <v>87</v>
      </c>
      <c r="AY245" s="14" t="s">
        <v>127</v>
      </c>
      <c r="BE245" s="224">
        <f>IF(O245="základní",K245,0)</f>
        <v>0</v>
      </c>
      <c r="BF245" s="224">
        <f>IF(O245="snížená",K245,0)</f>
        <v>0</v>
      </c>
      <c r="BG245" s="224">
        <f>IF(O245="zákl. přenesená",K245,0)</f>
        <v>0</v>
      </c>
      <c r="BH245" s="224">
        <f>IF(O245="sníž. přenesená",K245,0)</f>
        <v>0</v>
      </c>
      <c r="BI245" s="224">
        <f>IF(O245="nulová",K245,0)</f>
        <v>0</v>
      </c>
      <c r="BJ245" s="14" t="s">
        <v>85</v>
      </c>
      <c r="BK245" s="224">
        <f>ROUND(P245*H245,2)</f>
        <v>0</v>
      </c>
      <c r="BL245" s="14" t="s">
        <v>136</v>
      </c>
      <c r="BM245" s="223" t="s">
        <v>398</v>
      </c>
    </row>
    <row r="246" s="2" customFormat="1">
      <c r="A246" s="35"/>
      <c r="B246" s="36"/>
      <c r="C246" s="37"/>
      <c r="D246" s="225" t="s">
        <v>138</v>
      </c>
      <c r="E246" s="37"/>
      <c r="F246" s="226" t="s">
        <v>399</v>
      </c>
      <c r="G246" s="37"/>
      <c r="H246" s="37"/>
      <c r="I246" s="227"/>
      <c r="J246" s="227"/>
      <c r="K246" s="37"/>
      <c r="L246" s="37"/>
      <c r="M246" s="41"/>
      <c r="N246" s="228"/>
      <c r="O246" s="229"/>
      <c r="P246" s="88"/>
      <c r="Q246" s="88"/>
      <c r="R246" s="88"/>
      <c r="S246" s="88"/>
      <c r="T246" s="88"/>
      <c r="U246" s="88"/>
      <c r="V246" s="88"/>
      <c r="W246" s="88"/>
      <c r="X246" s="89"/>
      <c r="Y246" s="35"/>
      <c r="Z246" s="35"/>
      <c r="AA246" s="35"/>
      <c r="AB246" s="35"/>
      <c r="AC246" s="35"/>
      <c r="AD246" s="35"/>
      <c r="AE246" s="35"/>
      <c r="AT246" s="14" t="s">
        <v>138</v>
      </c>
      <c r="AU246" s="14" t="s">
        <v>87</v>
      </c>
    </row>
    <row r="247" s="2" customFormat="1" ht="24.15" customHeight="1">
      <c r="A247" s="35"/>
      <c r="B247" s="36"/>
      <c r="C247" s="211" t="s">
        <v>400</v>
      </c>
      <c r="D247" s="211" t="s">
        <v>131</v>
      </c>
      <c r="E247" s="212" t="s">
        <v>401</v>
      </c>
      <c r="F247" s="213" t="s">
        <v>402</v>
      </c>
      <c r="G247" s="214" t="s">
        <v>148</v>
      </c>
      <c r="H247" s="215">
        <v>8</v>
      </c>
      <c r="I247" s="216"/>
      <c r="J247" s="216"/>
      <c r="K247" s="217">
        <f>ROUND(P247*H247,2)</f>
        <v>0</v>
      </c>
      <c r="L247" s="213" t="s">
        <v>135</v>
      </c>
      <c r="M247" s="41"/>
      <c r="N247" s="218" t="s">
        <v>1</v>
      </c>
      <c r="O247" s="219" t="s">
        <v>43</v>
      </c>
      <c r="P247" s="220">
        <f>I247+J247</f>
        <v>0</v>
      </c>
      <c r="Q247" s="220">
        <f>ROUND(I247*H247,2)</f>
        <v>0</v>
      </c>
      <c r="R247" s="220">
        <f>ROUND(J247*H247,2)</f>
        <v>0</v>
      </c>
      <c r="S247" s="88"/>
      <c r="T247" s="221">
        <f>S247*H247</f>
        <v>0</v>
      </c>
      <c r="U247" s="221">
        <v>0</v>
      </c>
      <c r="V247" s="221">
        <f>U247*H247</f>
        <v>0</v>
      </c>
      <c r="W247" s="221">
        <v>0</v>
      </c>
      <c r="X247" s="222">
        <f>W247*H247</f>
        <v>0</v>
      </c>
      <c r="Y247" s="35"/>
      <c r="Z247" s="35"/>
      <c r="AA247" s="35"/>
      <c r="AB247" s="35"/>
      <c r="AC247" s="35"/>
      <c r="AD247" s="35"/>
      <c r="AE247" s="35"/>
      <c r="AR247" s="223" t="s">
        <v>136</v>
      </c>
      <c r="AT247" s="223" t="s">
        <v>131</v>
      </c>
      <c r="AU247" s="223" t="s">
        <v>87</v>
      </c>
      <c r="AY247" s="14" t="s">
        <v>127</v>
      </c>
      <c r="BE247" s="224">
        <f>IF(O247="základní",K247,0)</f>
        <v>0</v>
      </c>
      <c r="BF247" s="224">
        <f>IF(O247="snížená",K247,0)</f>
        <v>0</v>
      </c>
      <c r="BG247" s="224">
        <f>IF(O247="zákl. přenesená",K247,0)</f>
        <v>0</v>
      </c>
      <c r="BH247" s="224">
        <f>IF(O247="sníž. přenesená",K247,0)</f>
        <v>0</v>
      </c>
      <c r="BI247" s="224">
        <f>IF(O247="nulová",K247,0)</f>
        <v>0</v>
      </c>
      <c r="BJ247" s="14" t="s">
        <v>85</v>
      </c>
      <c r="BK247" s="224">
        <f>ROUND(P247*H247,2)</f>
        <v>0</v>
      </c>
      <c r="BL247" s="14" t="s">
        <v>136</v>
      </c>
      <c r="BM247" s="223" t="s">
        <v>403</v>
      </c>
    </row>
    <row r="248" s="2" customFormat="1">
      <c r="A248" s="35"/>
      <c r="B248" s="36"/>
      <c r="C248" s="37"/>
      <c r="D248" s="225" t="s">
        <v>138</v>
      </c>
      <c r="E248" s="37"/>
      <c r="F248" s="226" t="s">
        <v>404</v>
      </c>
      <c r="G248" s="37"/>
      <c r="H248" s="37"/>
      <c r="I248" s="227"/>
      <c r="J248" s="227"/>
      <c r="K248" s="37"/>
      <c r="L248" s="37"/>
      <c r="M248" s="41"/>
      <c r="N248" s="228"/>
      <c r="O248" s="229"/>
      <c r="P248" s="88"/>
      <c r="Q248" s="88"/>
      <c r="R248" s="88"/>
      <c r="S248" s="88"/>
      <c r="T248" s="88"/>
      <c r="U248" s="88"/>
      <c r="V248" s="88"/>
      <c r="W248" s="88"/>
      <c r="X248" s="89"/>
      <c r="Y248" s="35"/>
      <c r="Z248" s="35"/>
      <c r="AA248" s="35"/>
      <c r="AB248" s="35"/>
      <c r="AC248" s="35"/>
      <c r="AD248" s="35"/>
      <c r="AE248" s="35"/>
      <c r="AT248" s="14" t="s">
        <v>138</v>
      </c>
      <c r="AU248" s="14" t="s">
        <v>87</v>
      </c>
    </row>
    <row r="249" s="12" customFormat="1" ht="22.8" customHeight="1">
      <c r="A249" s="12"/>
      <c r="B249" s="194"/>
      <c r="C249" s="195"/>
      <c r="D249" s="196" t="s">
        <v>79</v>
      </c>
      <c r="E249" s="209" t="s">
        <v>405</v>
      </c>
      <c r="F249" s="209" t="s">
        <v>406</v>
      </c>
      <c r="G249" s="195"/>
      <c r="H249" s="195"/>
      <c r="I249" s="198"/>
      <c r="J249" s="198"/>
      <c r="K249" s="210">
        <f>BK249</f>
        <v>0</v>
      </c>
      <c r="L249" s="195"/>
      <c r="M249" s="200"/>
      <c r="N249" s="201"/>
      <c r="O249" s="202"/>
      <c r="P249" s="202"/>
      <c r="Q249" s="203">
        <f>SUM(Q250:Q254)</f>
        <v>0</v>
      </c>
      <c r="R249" s="203">
        <f>SUM(R250:R254)</f>
        <v>0</v>
      </c>
      <c r="S249" s="202"/>
      <c r="T249" s="204">
        <f>SUM(T250:T254)</f>
        <v>0</v>
      </c>
      <c r="U249" s="202"/>
      <c r="V249" s="204">
        <f>SUM(V250:V254)</f>
        <v>0</v>
      </c>
      <c r="W249" s="202"/>
      <c r="X249" s="205">
        <f>SUM(X250:X254)</f>
        <v>0</v>
      </c>
      <c r="Y249" s="12"/>
      <c r="Z249" s="12"/>
      <c r="AA249" s="12"/>
      <c r="AB249" s="12"/>
      <c r="AC249" s="12"/>
      <c r="AD249" s="12"/>
      <c r="AE249" s="12"/>
      <c r="AR249" s="206" t="s">
        <v>85</v>
      </c>
      <c r="AT249" s="207" t="s">
        <v>79</v>
      </c>
      <c r="AU249" s="207" t="s">
        <v>85</v>
      </c>
      <c r="AY249" s="206" t="s">
        <v>127</v>
      </c>
      <c r="BK249" s="208">
        <f>SUM(BK250:BK254)</f>
        <v>0</v>
      </c>
    </row>
    <row r="250" s="2" customFormat="1" ht="24.15" customHeight="1">
      <c r="A250" s="35"/>
      <c r="B250" s="36"/>
      <c r="C250" s="211" t="s">
        <v>407</v>
      </c>
      <c r="D250" s="211" t="s">
        <v>131</v>
      </c>
      <c r="E250" s="212" t="s">
        <v>408</v>
      </c>
      <c r="F250" s="213" t="s">
        <v>409</v>
      </c>
      <c r="G250" s="214" t="s">
        <v>410</v>
      </c>
      <c r="H250" s="241"/>
      <c r="I250" s="216"/>
      <c r="J250" s="216"/>
      <c r="K250" s="217">
        <f>ROUND(P250*H250,2)</f>
        <v>0</v>
      </c>
      <c r="L250" s="213" t="s">
        <v>135</v>
      </c>
      <c r="M250" s="41"/>
      <c r="N250" s="218" t="s">
        <v>1</v>
      </c>
      <c r="O250" s="219" t="s">
        <v>43</v>
      </c>
      <c r="P250" s="220">
        <f>I250+J250</f>
        <v>0</v>
      </c>
      <c r="Q250" s="220">
        <f>ROUND(I250*H250,2)</f>
        <v>0</v>
      </c>
      <c r="R250" s="220">
        <f>ROUND(J250*H250,2)</f>
        <v>0</v>
      </c>
      <c r="S250" s="88"/>
      <c r="T250" s="221">
        <f>S250*H250</f>
        <v>0</v>
      </c>
      <c r="U250" s="221">
        <v>0</v>
      </c>
      <c r="V250" s="221">
        <f>U250*H250</f>
        <v>0</v>
      </c>
      <c r="W250" s="221">
        <v>0</v>
      </c>
      <c r="X250" s="222">
        <f>W250*H250</f>
        <v>0</v>
      </c>
      <c r="Y250" s="35"/>
      <c r="Z250" s="35"/>
      <c r="AA250" s="35"/>
      <c r="AB250" s="35"/>
      <c r="AC250" s="35"/>
      <c r="AD250" s="35"/>
      <c r="AE250" s="35"/>
      <c r="AR250" s="223" t="s">
        <v>150</v>
      </c>
      <c r="AT250" s="223" t="s">
        <v>131</v>
      </c>
      <c r="AU250" s="223" t="s">
        <v>87</v>
      </c>
      <c r="AY250" s="14" t="s">
        <v>127</v>
      </c>
      <c r="BE250" s="224">
        <f>IF(O250="základní",K250,0)</f>
        <v>0</v>
      </c>
      <c r="BF250" s="224">
        <f>IF(O250="snížená",K250,0)</f>
        <v>0</v>
      </c>
      <c r="BG250" s="224">
        <f>IF(O250="zákl. přenesená",K250,0)</f>
        <v>0</v>
      </c>
      <c r="BH250" s="224">
        <f>IF(O250="sníž. přenesená",K250,0)</f>
        <v>0</v>
      </c>
      <c r="BI250" s="224">
        <f>IF(O250="nulová",K250,0)</f>
        <v>0</v>
      </c>
      <c r="BJ250" s="14" t="s">
        <v>85</v>
      </c>
      <c r="BK250" s="224">
        <f>ROUND(P250*H250,2)</f>
        <v>0</v>
      </c>
      <c r="BL250" s="14" t="s">
        <v>150</v>
      </c>
      <c r="BM250" s="223" t="s">
        <v>411</v>
      </c>
    </row>
    <row r="251" s="2" customFormat="1">
      <c r="A251" s="35"/>
      <c r="B251" s="36"/>
      <c r="C251" s="37"/>
      <c r="D251" s="225" t="s">
        <v>138</v>
      </c>
      <c r="E251" s="37"/>
      <c r="F251" s="226" t="s">
        <v>409</v>
      </c>
      <c r="G251" s="37"/>
      <c r="H251" s="37"/>
      <c r="I251" s="227"/>
      <c r="J251" s="227"/>
      <c r="K251" s="37"/>
      <c r="L251" s="37"/>
      <c r="M251" s="41"/>
      <c r="N251" s="228"/>
      <c r="O251" s="229"/>
      <c r="P251" s="88"/>
      <c r="Q251" s="88"/>
      <c r="R251" s="88"/>
      <c r="S251" s="88"/>
      <c r="T251" s="88"/>
      <c r="U251" s="88"/>
      <c r="V251" s="88"/>
      <c r="W251" s="88"/>
      <c r="X251" s="89"/>
      <c r="Y251" s="35"/>
      <c r="Z251" s="35"/>
      <c r="AA251" s="35"/>
      <c r="AB251" s="35"/>
      <c r="AC251" s="35"/>
      <c r="AD251" s="35"/>
      <c r="AE251" s="35"/>
      <c r="AT251" s="14" t="s">
        <v>138</v>
      </c>
      <c r="AU251" s="14" t="s">
        <v>87</v>
      </c>
    </row>
    <row r="252" s="2" customFormat="1" ht="33" customHeight="1">
      <c r="A252" s="35"/>
      <c r="B252" s="36"/>
      <c r="C252" s="211" t="s">
        <v>412</v>
      </c>
      <c r="D252" s="211" t="s">
        <v>131</v>
      </c>
      <c r="E252" s="212" t="s">
        <v>413</v>
      </c>
      <c r="F252" s="213" t="s">
        <v>414</v>
      </c>
      <c r="G252" s="214" t="s">
        <v>410</v>
      </c>
      <c r="H252" s="241"/>
      <c r="I252" s="216"/>
      <c r="J252" s="216"/>
      <c r="K252" s="217">
        <f>ROUND(P252*H252,2)</f>
        <v>0</v>
      </c>
      <c r="L252" s="213" t="s">
        <v>135</v>
      </c>
      <c r="M252" s="41"/>
      <c r="N252" s="218" t="s">
        <v>1</v>
      </c>
      <c r="O252" s="219" t="s">
        <v>43</v>
      </c>
      <c r="P252" s="220">
        <f>I252+J252</f>
        <v>0</v>
      </c>
      <c r="Q252" s="220">
        <f>ROUND(I252*H252,2)</f>
        <v>0</v>
      </c>
      <c r="R252" s="220">
        <f>ROUND(J252*H252,2)</f>
        <v>0</v>
      </c>
      <c r="S252" s="88"/>
      <c r="T252" s="221">
        <f>S252*H252</f>
        <v>0</v>
      </c>
      <c r="U252" s="221">
        <v>0</v>
      </c>
      <c r="V252" s="221">
        <f>U252*H252</f>
        <v>0</v>
      </c>
      <c r="W252" s="221">
        <v>0</v>
      </c>
      <c r="X252" s="222">
        <f>W252*H252</f>
        <v>0</v>
      </c>
      <c r="Y252" s="35"/>
      <c r="Z252" s="35"/>
      <c r="AA252" s="35"/>
      <c r="AB252" s="35"/>
      <c r="AC252" s="35"/>
      <c r="AD252" s="35"/>
      <c r="AE252" s="35"/>
      <c r="AR252" s="223" t="s">
        <v>150</v>
      </c>
      <c r="AT252" s="223" t="s">
        <v>131</v>
      </c>
      <c r="AU252" s="223" t="s">
        <v>87</v>
      </c>
      <c r="AY252" s="14" t="s">
        <v>127</v>
      </c>
      <c r="BE252" s="224">
        <f>IF(O252="základní",K252,0)</f>
        <v>0</v>
      </c>
      <c r="BF252" s="224">
        <f>IF(O252="snížená",K252,0)</f>
        <v>0</v>
      </c>
      <c r="BG252" s="224">
        <f>IF(O252="zákl. přenesená",K252,0)</f>
        <v>0</v>
      </c>
      <c r="BH252" s="224">
        <f>IF(O252="sníž. přenesená",K252,0)</f>
        <v>0</v>
      </c>
      <c r="BI252" s="224">
        <f>IF(O252="nulová",K252,0)</f>
        <v>0</v>
      </c>
      <c r="BJ252" s="14" t="s">
        <v>85</v>
      </c>
      <c r="BK252" s="224">
        <f>ROUND(P252*H252,2)</f>
        <v>0</v>
      </c>
      <c r="BL252" s="14" t="s">
        <v>150</v>
      </c>
      <c r="BM252" s="223" t="s">
        <v>415</v>
      </c>
    </row>
    <row r="253" s="2" customFormat="1">
      <c r="A253" s="35"/>
      <c r="B253" s="36"/>
      <c r="C253" s="37"/>
      <c r="D253" s="225" t="s">
        <v>138</v>
      </c>
      <c r="E253" s="37"/>
      <c r="F253" s="226" t="s">
        <v>416</v>
      </c>
      <c r="G253" s="37"/>
      <c r="H253" s="37"/>
      <c r="I253" s="227"/>
      <c r="J253" s="227"/>
      <c r="K253" s="37"/>
      <c r="L253" s="37"/>
      <c r="M253" s="41"/>
      <c r="N253" s="228"/>
      <c r="O253" s="229"/>
      <c r="P253" s="88"/>
      <c r="Q253" s="88"/>
      <c r="R253" s="88"/>
      <c r="S253" s="88"/>
      <c r="T253" s="88"/>
      <c r="U253" s="88"/>
      <c r="V253" s="88"/>
      <c r="W253" s="88"/>
      <c r="X253" s="89"/>
      <c r="Y253" s="35"/>
      <c r="Z253" s="35"/>
      <c r="AA253" s="35"/>
      <c r="AB253" s="35"/>
      <c r="AC253" s="35"/>
      <c r="AD253" s="35"/>
      <c r="AE253" s="35"/>
      <c r="AT253" s="14" t="s">
        <v>138</v>
      </c>
      <c r="AU253" s="14" t="s">
        <v>87</v>
      </c>
    </row>
    <row r="254" s="2" customFormat="1">
      <c r="A254" s="35"/>
      <c r="B254" s="36"/>
      <c r="C254" s="37"/>
      <c r="D254" s="225" t="s">
        <v>188</v>
      </c>
      <c r="E254" s="37"/>
      <c r="F254" s="240" t="s">
        <v>417</v>
      </c>
      <c r="G254" s="37"/>
      <c r="H254" s="37"/>
      <c r="I254" s="227"/>
      <c r="J254" s="227"/>
      <c r="K254" s="37"/>
      <c r="L254" s="37"/>
      <c r="M254" s="41"/>
      <c r="N254" s="228"/>
      <c r="O254" s="229"/>
      <c r="P254" s="88"/>
      <c r="Q254" s="88"/>
      <c r="R254" s="88"/>
      <c r="S254" s="88"/>
      <c r="T254" s="88"/>
      <c r="U254" s="88"/>
      <c r="V254" s="88"/>
      <c r="W254" s="88"/>
      <c r="X254" s="89"/>
      <c r="Y254" s="35"/>
      <c r="Z254" s="35"/>
      <c r="AA254" s="35"/>
      <c r="AB254" s="35"/>
      <c r="AC254" s="35"/>
      <c r="AD254" s="35"/>
      <c r="AE254" s="35"/>
      <c r="AT254" s="14" t="s">
        <v>188</v>
      </c>
      <c r="AU254" s="14" t="s">
        <v>87</v>
      </c>
    </row>
    <row r="255" s="12" customFormat="1" ht="22.8" customHeight="1">
      <c r="A255" s="12"/>
      <c r="B255" s="194"/>
      <c r="C255" s="195"/>
      <c r="D255" s="196" t="s">
        <v>79</v>
      </c>
      <c r="E255" s="209" t="s">
        <v>418</v>
      </c>
      <c r="F255" s="209" t="s">
        <v>419</v>
      </c>
      <c r="G255" s="195"/>
      <c r="H255" s="195"/>
      <c r="I255" s="198"/>
      <c r="J255" s="198"/>
      <c r="K255" s="210">
        <f>BK255</f>
        <v>0</v>
      </c>
      <c r="L255" s="195"/>
      <c r="M255" s="200"/>
      <c r="N255" s="201"/>
      <c r="O255" s="202"/>
      <c r="P255" s="202"/>
      <c r="Q255" s="203">
        <f>SUM(Q256:Q261)</f>
        <v>0</v>
      </c>
      <c r="R255" s="203">
        <f>SUM(R256:R261)</f>
        <v>0</v>
      </c>
      <c r="S255" s="202"/>
      <c r="T255" s="204">
        <f>SUM(T256:T261)</f>
        <v>0</v>
      </c>
      <c r="U255" s="202"/>
      <c r="V255" s="204">
        <f>SUM(V256:V261)</f>
        <v>0</v>
      </c>
      <c r="W255" s="202"/>
      <c r="X255" s="205">
        <f>SUM(X256:X261)</f>
        <v>0</v>
      </c>
      <c r="Y255" s="12"/>
      <c r="Z255" s="12"/>
      <c r="AA255" s="12"/>
      <c r="AB255" s="12"/>
      <c r="AC255" s="12"/>
      <c r="AD255" s="12"/>
      <c r="AE255" s="12"/>
      <c r="AR255" s="206" t="s">
        <v>85</v>
      </c>
      <c r="AT255" s="207" t="s">
        <v>79</v>
      </c>
      <c r="AU255" s="207" t="s">
        <v>85</v>
      </c>
      <c r="AY255" s="206" t="s">
        <v>127</v>
      </c>
      <c r="BK255" s="208">
        <f>SUM(BK256:BK261)</f>
        <v>0</v>
      </c>
    </row>
    <row r="256" s="2" customFormat="1">
      <c r="A256" s="35"/>
      <c r="B256" s="36"/>
      <c r="C256" s="211" t="s">
        <v>420</v>
      </c>
      <c r="D256" s="211" t="s">
        <v>131</v>
      </c>
      <c r="E256" s="212" t="s">
        <v>421</v>
      </c>
      <c r="F256" s="213" t="s">
        <v>422</v>
      </c>
      <c r="G256" s="214" t="s">
        <v>185</v>
      </c>
      <c r="H256" s="215">
        <v>9</v>
      </c>
      <c r="I256" s="216"/>
      <c r="J256" s="216"/>
      <c r="K256" s="217">
        <f>ROUND(P256*H256,2)</f>
        <v>0</v>
      </c>
      <c r="L256" s="213" t="s">
        <v>135</v>
      </c>
      <c r="M256" s="41"/>
      <c r="N256" s="218" t="s">
        <v>1</v>
      </c>
      <c r="O256" s="219" t="s">
        <v>43</v>
      </c>
      <c r="P256" s="220">
        <f>I256+J256</f>
        <v>0</v>
      </c>
      <c r="Q256" s="220">
        <f>ROUND(I256*H256,2)</f>
        <v>0</v>
      </c>
      <c r="R256" s="220">
        <f>ROUND(J256*H256,2)</f>
        <v>0</v>
      </c>
      <c r="S256" s="88"/>
      <c r="T256" s="221">
        <f>S256*H256</f>
        <v>0</v>
      </c>
      <c r="U256" s="221">
        <v>0</v>
      </c>
      <c r="V256" s="221">
        <f>U256*H256</f>
        <v>0</v>
      </c>
      <c r="W256" s="221">
        <v>0</v>
      </c>
      <c r="X256" s="222">
        <f>W256*H256</f>
        <v>0</v>
      </c>
      <c r="Y256" s="35"/>
      <c r="Z256" s="35"/>
      <c r="AA256" s="35"/>
      <c r="AB256" s="35"/>
      <c r="AC256" s="35"/>
      <c r="AD256" s="35"/>
      <c r="AE256" s="35"/>
      <c r="AR256" s="223" t="s">
        <v>150</v>
      </c>
      <c r="AT256" s="223" t="s">
        <v>131</v>
      </c>
      <c r="AU256" s="223" t="s">
        <v>87</v>
      </c>
      <c r="AY256" s="14" t="s">
        <v>127</v>
      </c>
      <c r="BE256" s="224">
        <f>IF(O256="základní",K256,0)</f>
        <v>0</v>
      </c>
      <c r="BF256" s="224">
        <f>IF(O256="snížená",K256,0)</f>
        <v>0</v>
      </c>
      <c r="BG256" s="224">
        <f>IF(O256="zákl. přenesená",K256,0)</f>
        <v>0</v>
      </c>
      <c r="BH256" s="224">
        <f>IF(O256="sníž. přenesená",K256,0)</f>
        <v>0</v>
      </c>
      <c r="BI256" s="224">
        <f>IF(O256="nulová",K256,0)</f>
        <v>0</v>
      </c>
      <c r="BJ256" s="14" t="s">
        <v>85</v>
      </c>
      <c r="BK256" s="224">
        <f>ROUND(P256*H256,2)</f>
        <v>0</v>
      </c>
      <c r="BL256" s="14" t="s">
        <v>150</v>
      </c>
      <c r="BM256" s="223" t="s">
        <v>423</v>
      </c>
    </row>
    <row r="257" s="2" customFormat="1">
      <c r="A257" s="35"/>
      <c r="B257" s="36"/>
      <c r="C257" s="37"/>
      <c r="D257" s="225" t="s">
        <v>138</v>
      </c>
      <c r="E257" s="37"/>
      <c r="F257" s="226" t="s">
        <v>424</v>
      </c>
      <c r="G257" s="37"/>
      <c r="H257" s="37"/>
      <c r="I257" s="227"/>
      <c r="J257" s="227"/>
      <c r="K257" s="37"/>
      <c r="L257" s="37"/>
      <c r="M257" s="41"/>
      <c r="N257" s="228"/>
      <c r="O257" s="229"/>
      <c r="P257" s="88"/>
      <c r="Q257" s="88"/>
      <c r="R257" s="88"/>
      <c r="S257" s="88"/>
      <c r="T257" s="88"/>
      <c r="U257" s="88"/>
      <c r="V257" s="88"/>
      <c r="W257" s="88"/>
      <c r="X257" s="89"/>
      <c r="Y257" s="35"/>
      <c r="Z257" s="35"/>
      <c r="AA257" s="35"/>
      <c r="AB257" s="35"/>
      <c r="AC257" s="35"/>
      <c r="AD257" s="35"/>
      <c r="AE257" s="35"/>
      <c r="AT257" s="14" t="s">
        <v>138</v>
      </c>
      <c r="AU257" s="14" t="s">
        <v>87</v>
      </c>
    </row>
    <row r="258" s="2" customFormat="1">
      <c r="A258" s="35"/>
      <c r="B258" s="36"/>
      <c r="C258" s="211" t="s">
        <v>425</v>
      </c>
      <c r="D258" s="211" t="s">
        <v>131</v>
      </c>
      <c r="E258" s="212" t="s">
        <v>426</v>
      </c>
      <c r="F258" s="213" t="s">
        <v>427</v>
      </c>
      <c r="G258" s="214" t="s">
        <v>185</v>
      </c>
      <c r="H258" s="215">
        <v>0.10000000000000001</v>
      </c>
      <c r="I258" s="216"/>
      <c r="J258" s="216"/>
      <c r="K258" s="217">
        <f>ROUND(P258*H258,2)</f>
        <v>0</v>
      </c>
      <c r="L258" s="213" t="s">
        <v>135</v>
      </c>
      <c r="M258" s="41"/>
      <c r="N258" s="218" t="s">
        <v>1</v>
      </c>
      <c r="O258" s="219" t="s">
        <v>43</v>
      </c>
      <c r="P258" s="220">
        <f>I258+J258</f>
        <v>0</v>
      </c>
      <c r="Q258" s="220">
        <f>ROUND(I258*H258,2)</f>
        <v>0</v>
      </c>
      <c r="R258" s="220">
        <f>ROUND(J258*H258,2)</f>
        <v>0</v>
      </c>
      <c r="S258" s="88"/>
      <c r="T258" s="221">
        <f>S258*H258</f>
        <v>0</v>
      </c>
      <c r="U258" s="221">
        <v>0</v>
      </c>
      <c r="V258" s="221">
        <f>U258*H258</f>
        <v>0</v>
      </c>
      <c r="W258" s="221">
        <v>0</v>
      </c>
      <c r="X258" s="222">
        <f>W258*H258</f>
        <v>0</v>
      </c>
      <c r="Y258" s="35"/>
      <c r="Z258" s="35"/>
      <c r="AA258" s="35"/>
      <c r="AB258" s="35"/>
      <c r="AC258" s="35"/>
      <c r="AD258" s="35"/>
      <c r="AE258" s="35"/>
      <c r="AR258" s="223" t="s">
        <v>136</v>
      </c>
      <c r="AT258" s="223" t="s">
        <v>131</v>
      </c>
      <c r="AU258" s="223" t="s">
        <v>87</v>
      </c>
      <c r="AY258" s="14" t="s">
        <v>127</v>
      </c>
      <c r="BE258" s="224">
        <f>IF(O258="základní",K258,0)</f>
        <v>0</v>
      </c>
      <c r="BF258" s="224">
        <f>IF(O258="snížená",K258,0)</f>
        <v>0</v>
      </c>
      <c r="BG258" s="224">
        <f>IF(O258="zákl. přenesená",K258,0)</f>
        <v>0</v>
      </c>
      <c r="BH258" s="224">
        <f>IF(O258="sníž. přenesená",K258,0)</f>
        <v>0</v>
      </c>
      <c r="BI258" s="224">
        <f>IF(O258="nulová",K258,0)</f>
        <v>0</v>
      </c>
      <c r="BJ258" s="14" t="s">
        <v>85</v>
      </c>
      <c r="BK258" s="224">
        <f>ROUND(P258*H258,2)</f>
        <v>0</v>
      </c>
      <c r="BL258" s="14" t="s">
        <v>136</v>
      </c>
      <c r="BM258" s="223" t="s">
        <v>428</v>
      </c>
    </row>
    <row r="259" s="2" customFormat="1">
      <c r="A259" s="35"/>
      <c r="B259" s="36"/>
      <c r="C259" s="37"/>
      <c r="D259" s="225" t="s">
        <v>138</v>
      </c>
      <c r="E259" s="37"/>
      <c r="F259" s="226" t="s">
        <v>429</v>
      </c>
      <c r="G259" s="37"/>
      <c r="H259" s="37"/>
      <c r="I259" s="227"/>
      <c r="J259" s="227"/>
      <c r="K259" s="37"/>
      <c r="L259" s="37"/>
      <c r="M259" s="41"/>
      <c r="N259" s="228"/>
      <c r="O259" s="229"/>
      <c r="P259" s="88"/>
      <c r="Q259" s="88"/>
      <c r="R259" s="88"/>
      <c r="S259" s="88"/>
      <c r="T259" s="88"/>
      <c r="U259" s="88"/>
      <c r="V259" s="88"/>
      <c r="W259" s="88"/>
      <c r="X259" s="89"/>
      <c r="Y259" s="35"/>
      <c r="Z259" s="35"/>
      <c r="AA259" s="35"/>
      <c r="AB259" s="35"/>
      <c r="AC259" s="35"/>
      <c r="AD259" s="35"/>
      <c r="AE259" s="35"/>
      <c r="AT259" s="14" t="s">
        <v>138</v>
      </c>
      <c r="AU259" s="14" t="s">
        <v>87</v>
      </c>
    </row>
    <row r="260" s="2" customFormat="1" ht="24.15" customHeight="1">
      <c r="A260" s="35"/>
      <c r="B260" s="36"/>
      <c r="C260" s="211" t="s">
        <v>430</v>
      </c>
      <c r="D260" s="211" t="s">
        <v>131</v>
      </c>
      <c r="E260" s="212" t="s">
        <v>431</v>
      </c>
      <c r="F260" s="213" t="s">
        <v>432</v>
      </c>
      <c r="G260" s="214" t="s">
        <v>185</v>
      </c>
      <c r="H260" s="215">
        <v>8</v>
      </c>
      <c r="I260" s="216"/>
      <c r="J260" s="216"/>
      <c r="K260" s="217">
        <f>ROUND(P260*H260,2)</f>
        <v>0</v>
      </c>
      <c r="L260" s="213" t="s">
        <v>135</v>
      </c>
      <c r="M260" s="41"/>
      <c r="N260" s="218" t="s">
        <v>1</v>
      </c>
      <c r="O260" s="219" t="s">
        <v>43</v>
      </c>
      <c r="P260" s="220">
        <f>I260+J260</f>
        <v>0</v>
      </c>
      <c r="Q260" s="220">
        <f>ROUND(I260*H260,2)</f>
        <v>0</v>
      </c>
      <c r="R260" s="220">
        <f>ROUND(J260*H260,2)</f>
        <v>0</v>
      </c>
      <c r="S260" s="88"/>
      <c r="T260" s="221">
        <f>S260*H260</f>
        <v>0</v>
      </c>
      <c r="U260" s="221">
        <v>0</v>
      </c>
      <c r="V260" s="221">
        <f>U260*H260</f>
        <v>0</v>
      </c>
      <c r="W260" s="221">
        <v>0</v>
      </c>
      <c r="X260" s="222">
        <f>W260*H260</f>
        <v>0</v>
      </c>
      <c r="Y260" s="35"/>
      <c r="Z260" s="35"/>
      <c r="AA260" s="35"/>
      <c r="AB260" s="35"/>
      <c r="AC260" s="35"/>
      <c r="AD260" s="35"/>
      <c r="AE260" s="35"/>
      <c r="AR260" s="223" t="s">
        <v>136</v>
      </c>
      <c r="AT260" s="223" t="s">
        <v>131</v>
      </c>
      <c r="AU260" s="223" t="s">
        <v>87</v>
      </c>
      <c r="AY260" s="14" t="s">
        <v>127</v>
      </c>
      <c r="BE260" s="224">
        <f>IF(O260="základní",K260,0)</f>
        <v>0</v>
      </c>
      <c r="BF260" s="224">
        <f>IF(O260="snížená",K260,0)</f>
        <v>0</v>
      </c>
      <c r="BG260" s="224">
        <f>IF(O260="zákl. přenesená",K260,0)</f>
        <v>0</v>
      </c>
      <c r="BH260" s="224">
        <f>IF(O260="sníž. přenesená",K260,0)</f>
        <v>0</v>
      </c>
      <c r="BI260" s="224">
        <f>IF(O260="nulová",K260,0)</f>
        <v>0</v>
      </c>
      <c r="BJ260" s="14" t="s">
        <v>85</v>
      </c>
      <c r="BK260" s="224">
        <f>ROUND(P260*H260,2)</f>
        <v>0</v>
      </c>
      <c r="BL260" s="14" t="s">
        <v>136</v>
      </c>
      <c r="BM260" s="223" t="s">
        <v>433</v>
      </c>
    </row>
    <row r="261" s="2" customFormat="1">
      <c r="A261" s="35"/>
      <c r="B261" s="36"/>
      <c r="C261" s="37"/>
      <c r="D261" s="225" t="s">
        <v>138</v>
      </c>
      <c r="E261" s="37"/>
      <c r="F261" s="226" t="s">
        <v>434</v>
      </c>
      <c r="G261" s="37"/>
      <c r="H261" s="37"/>
      <c r="I261" s="227"/>
      <c r="J261" s="227"/>
      <c r="K261" s="37"/>
      <c r="L261" s="37"/>
      <c r="M261" s="41"/>
      <c r="N261" s="228"/>
      <c r="O261" s="229"/>
      <c r="P261" s="88"/>
      <c r="Q261" s="88"/>
      <c r="R261" s="88"/>
      <c r="S261" s="88"/>
      <c r="T261" s="88"/>
      <c r="U261" s="88"/>
      <c r="V261" s="88"/>
      <c r="W261" s="88"/>
      <c r="X261" s="89"/>
      <c r="Y261" s="35"/>
      <c r="Z261" s="35"/>
      <c r="AA261" s="35"/>
      <c r="AB261" s="35"/>
      <c r="AC261" s="35"/>
      <c r="AD261" s="35"/>
      <c r="AE261" s="35"/>
      <c r="AT261" s="14" t="s">
        <v>138</v>
      </c>
      <c r="AU261" s="14" t="s">
        <v>87</v>
      </c>
    </row>
    <row r="262" s="12" customFormat="1" ht="25.92" customHeight="1">
      <c r="A262" s="12"/>
      <c r="B262" s="194"/>
      <c r="C262" s="195"/>
      <c r="D262" s="196" t="s">
        <v>79</v>
      </c>
      <c r="E262" s="197" t="s">
        <v>435</v>
      </c>
      <c r="F262" s="197" t="s">
        <v>436</v>
      </c>
      <c r="G262" s="195"/>
      <c r="H262" s="195"/>
      <c r="I262" s="198"/>
      <c r="J262" s="198"/>
      <c r="K262" s="199">
        <f>BK262</f>
        <v>0</v>
      </c>
      <c r="L262" s="195"/>
      <c r="M262" s="200"/>
      <c r="N262" s="201"/>
      <c r="O262" s="202"/>
      <c r="P262" s="202"/>
      <c r="Q262" s="203">
        <f>SUM(Q263:Q265)</f>
        <v>0</v>
      </c>
      <c r="R262" s="203">
        <f>SUM(R263:R265)</f>
        <v>0</v>
      </c>
      <c r="S262" s="202"/>
      <c r="T262" s="204">
        <f>SUM(T263:T265)</f>
        <v>0</v>
      </c>
      <c r="U262" s="202"/>
      <c r="V262" s="204">
        <f>SUM(V263:V265)</f>
        <v>0</v>
      </c>
      <c r="W262" s="202"/>
      <c r="X262" s="205">
        <f>SUM(X263:X265)</f>
        <v>0</v>
      </c>
      <c r="Y262" s="12"/>
      <c r="Z262" s="12"/>
      <c r="AA262" s="12"/>
      <c r="AB262" s="12"/>
      <c r="AC262" s="12"/>
      <c r="AD262" s="12"/>
      <c r="AE262" s="12"/>
      <c r="AR262" s="206" t="s">
        <v>154</v>
      </c>
      <c r="AT262" s="207" t="s">
        <v>79</v>
      </c>
      <c r="AU262" s="207" t="s">
        <v>80</v>
      </c>
      <c r="AY262" s="206" t="s">
        <v>127</v>
      </c>
      <c r="BK262" s="208">
        <f>SUM(BK263:BK265)</f>
        <v>0</v>
      </c>
    </row>
    <row r="263" s="2" customFormat="1" ht="37.8" customHeight="1">
      <c r="A263" s="35"/>
      <c r="B263" s="36"/>
      <c r="C263" s="211" t="s">
        <v>437</v>
      </c>
      <c r="D263" s="211" t="s">
        <v>131</v>
      </c>
      <c r="E263" s="212" t="s">
        <v>438</v>
      </c>
      <c r="F263" s="213" t="s">
        <v>439</v>
      </c>
      <c r="G263" s="214" t="s">
        <v>410</v>
      </c>
      <c r="H263" s="241"/>
      <c r="I263" s="216"/>
      <c r="J263" s="216"/>
      <c r="K263" s="217">
        <f>ROUND(P263*H263,2)</f>
        <v>0</v>
      </c>
      <c r="L263" s="213" t="s">
        <v>135</v>
      </c>
      <c r="M263" s="41"/>
      <c r="N263" s="218" t="s">
        <v>1</v>
      </c>
      <c r="O263" s="219" t="s">
        <v>43</v>
      </c>
      <c r="P263" s="220">
        <f>I263+J263</f>
        <v>0</v>
      </c>
      <c r="Q263" s="220">
        <f>ROUND(I263*H263,2)</f>
        <v>0</v>
      </c>
      <c r="R263" s="220">
        <f>ROUND(J263*H263,2)</f>
        <v>0</v>
      </c>
      <c r="S263" s="88"/>
      <c r="T263" s="221">
        <f>S263*H263</f>
        <v>0</v>
      </c>
      <c r="U263" s="221">
        <v>0</v>
      </c>
      <c r="V263" s="221">
        <f>U263*H263</f>
        <v>0</v>
      </c>
      <c r="W263" s="221">
        <v>0</v>
      </c>
      <c r="X263" s="222">
        <f>W263*H263</f>
        <v>0</v>
      </c>
      <c r="Y263" s="35"/>
      <c r="Z263" s="35"/>
      <c r="AA263" s="35"/>
      <c r="AB263" s="35"/>
      <c r="AC263" s="35"/>
      <c r="AD263" s="35"/>
      <c r="AE263" s="35"/>
      <c r="AR263" s="223" t="s">
        <v>150</v>
      </c>
      <c r="AT263" s="223" t="s">
        <v>131</v>
      </c>
      <c r="AU263" s="223" t="s">
        <v>85</v>
      </c>
      <c r="AY263" s="14" t="s">
        <v>127</v>
      </c>
      <c r="BE263" s="224">
        <f>IF(O263="základní",K263,0)</f>
        <v>0</v>
      </c>
      <c r="BF263" s="224">
        <f>IF(O263="snížená",K263,0)</f>
        <v>0</v>
      </c>
      <c r="BG263" s="224">
        <f>IF(O263="zákl. přenesená",K263,0)</f>
        <v>0</v>
      </c>
      <c r="BH263" s="224">
        <f>IF(O263="sníž. přenesená",K263,0)</f>
        <v>0</v>
      </c>
      <c r="BI263" s="224">
        <f>IF(O263="nulová",K263,0)</f>
        <v>0</v>
      </c>
      <c r="BJ263" s="14" t="s">
        <v>85</v>
      </c>
      <c r="BK263" s="224">
        <f>ROUND(P263*H263,2)</f>
        <v>0</v>
      </c>
      <c r="BL263" s="14" t="s">
        <v>150</v>
      </c>
      <c r="BM263" s="223" t="s">
        <v>440</v>
      </c>
    </row>
    <row r="264" s="2" customFormat="1">
      <c r="A264" s="35"/>
      <c r="B264" s="36"/>
      <c r="C264" s="37"/>
      <c r="D264" s="225" t="s">
        <v>138</v>
      </c>
      <c r="E264" s="37"/>
      <c r="F264" s="226" t="s">
        <v>441</v>
      </c>
      <c r="G264" s="37"/>
      <c r="H264" s="37"/>
      <c r="I264" s="227"/>
      <c r="J264" s="227"/>
      <c r="K264" s="37"/>
      <c r="L264" s="37"/>
      <c r="M264" s="41"/>
      <c r="N264" s="228"/>
      <c r="O264" s="229"/>
      <c r="P264" s="88"/>
      <c r="Q264" s="88"/>
      <c r="R264" s="88"/>
      <c r="S264" s="88"/>
      <c r="T264" s="88"/>
      <c r="U264" s="88"/>
      <c r="V264" s="88"/>
      <c r="W264" s="88"/>
      <c r="X264" s="89"/>
      <c r="Y264" s="35"/>
      <c r="Z264" s="35"/>
      <c r="AA264" s="35"/>
      <c r="AB264" s="35"/>
      <c r="AC264" s="35"/>
      <c r="AD264" s="35"/>
      <c r="AE264" s="35"/>
      <c r="AT264" s="14" t="s">
        <v>138</v>
      </c>
      <c r="AU264" s="14" t="s">
        <v>85</v>
      </c>
    </row>
    <row r="265" s="2" customFormat="1">
      <c r="A265" s="35"/>
      <c r="B265" s="36"/>
      <c r="C265" s="37"/>
      <c r="D265" s="225" t="s">
        <v>188</v>
      </c>
      <c r="E265" s="37"/>
      <c r="F265" s="240" t="s">
        <v>417</v>
      </c>
      <c r="G265" s="37"/>
      <c r="H265" s="37"/>
      <c r="I265" s="227"/>
      <c r="J265" s="227"/>
      <c r="K265" s="37"/>
      <c r="L265" s="37"/>
      <c r="M265" s="41"/>
      <c r="N265" s="242"/>
      <c r="O265" s="243"/>
      <c r="P265" s="244"/>
      <c r="Q265" s="244"/>
      <c r="R265" s="244"/>
      <c r="S265" s="244"/>
      <c r="T265" s="244"/>
      <c r="U265" s="244"/>
      <c r="V265" s="244"/>
      <c r="W265" s="244"/>
      <c r="X265" s="245"/>
      <c r="Y265" s="35"/>
      <c r="Z265" s="35"/>
      <c r="AA265" s="35"/>
      <c r="AB265" s="35"/>
      <c r="AC265" s="35"/>
      <c r="AD265" s="35"/>
      <c r="AE265" s="35"/>
      <c r="AT265" s="14" t="s">
        <v>188</v>
      </c>
      <c r="AU265" s="14" t="s">
        <v>85</v>
      </c>
    </row>
    <row r="266" s="2" customFormat="1" ht="6.96" customHeight="1">
      <c r="A266" s="35"/>
      <c r="B266" s="63"/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41"/>
      <c r="N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</row>
  </sheetData>
  <sheetProtection sheet="1" autoFilter="0" formatColumns="0" formatRows="0" objects="1" scenarios="1" spinCount="100000" saltValue="9NIUVNA7NOKJRND1pNZGwrbhTPdSGFaCeaAfgRKZdXcOH1XBkgvca30Hi5JTKzaU45A9zFtZ1RBmFKhqhDf7ww==" hashValue="+vkt8yrfSJbHEt/P+bDd0SKOzefQ60xJbsaD2UfLnfdml2jHfS4d/kNSjZXevj/oD+hz1BTQ3xAJ4JHt1Q7/TQ==" algorithmName="SHA-512" password="CC35"/>
  <autoFilter ref="C121:L265"/>
  <mergeCells count="6">
    <mergeCell ref="E7:H7"/>
    <mergeCell ref="E16:H16"/>
    <mergeCell ref="E25:H25"/>
    <mergeCell ref="E85:H85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Kotrle Pavel, Bc.</dc:creator>
  <cp:lastModifiedBy>Kotrle Pavel, Bc.</cp:lastModifiedBy>
  <dcterms:created xsi:type="dcterms:W3CDTF">2023-06-13T09:41:25Z</dcterms:created>
  <dcterms:modified xsi:type="dcterms:W3CDTF">2023-06-13T09:41:28Z</dcterms:modified>
</cp:coreProperties>
</file>